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6.xml" ContentType="application/vnd.openxmlformats-officedocument.drawingml.chartshapes+xml"/>
  <Override PartName="/xl/drawings/drawing7.xml" ContentType="application/vnd.openxmlformats-officedocument.drawingml.chartshapes+xml"/>
  <Override PartName="/xl/workbook.xml" ContentType="application/vnd.openxmlformats-officedocument.spreadsheetml.sheet.main+xml"/>
  <Override PartName="/xl/worksheets/sheet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olors5.xml" ContentType="application/vnd.ms-office.chartcolorstyle+xml"/>
  <Override PartName="/xl/charts/style5.xml" ContentType="application/vnd.ms-office.chartstyle+xml"/>
  <Override PartName="/xl/charts/chart35.xml" ContentType="application/vnd.openxmlformats-officedocument.drawingml.chart+xml"/>
  <Override PartName="/xl/charts/colors4.xml" ContentType="application/vnd.ms-office.chartcolorstyle+xml"/>
  <Override PartName="/xl/charts/style4.xml" ContentType="application/vnd.ms-office.chartstyle+xml"/>
  <Override PartName="/xl/charts/chart34.xml" ContentType="application/vnd.openxmlformats-officedocument.drawingml.chart+xml"/>
  <Override PartName="/xl/drawings/drawing20.xml" ContentType="application/vnd.openxmlformats-officedocument.drawing+xml"/>
  <Override PartName="/xl/charts/colors3.xml" ContentType="application/vnd.ms-office.chartcolorstyle+xml"/>
  <Override PartName="/xl/charts/style3.xml" ContentType="application/vnd.ms-office.chartstyle+xml"/>
  <Override PartName="/xl/charts/chart27.xml" ContentType="application/vnd.openxmlformats-officedocument.drawingml.chart+xml"/>
  <Override PartName="/xl/worksheets/sheet1.xml" ContentType="application/vnd.openxmlformats-officedocument.spreadsheetml.worksheet+xml"/>
  <Override PartName="/xl/charts/style2.xml" ContentType="application/vnd.ms-office.chartstyle+xml"/>
  <Override PartName="/xl/charts/chart26.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24.xml" ContentType="application/vnd.openxmlformats-officedocument.drawing+xml"/>
  <Override PartName="/xl/drawings/drawing23.xml" ContentType="application/vnd.openxmlformats-officedocument.drawing+xml"/>
  <Override PartName="/xl/drawings/drawing22.xml" ContentType="application/vnd.openxmlformats-officedocument.drawing+xml"/>
  <Override PartName="/xl/charts/chart33.xml" ContentType="application/vnd.openxmlformats-officedocument.drawingml.chart+xml"/>
  <Override PartName="/xl/charts/chart32.xml" ContentType="application/vnd.openxmlformats-officedocument.drawingml.chart+xml"/>
  <Override PartName="/xl/charts/chart31.xml" ContentType="application/vnd.openxmlformats-officedocument.drawingml.chart+xml"/>
  <Override PartName="/xl/drawings/drawing21.xml" ContentType="application/vnd.openxmlformats-officedocument.drawing+xml"/>
  <Override PartName="/xl/drawings/drawing19.xml" ContentType="application/vnd.openxmlformats-officedocument.drawing+xml"/>
  <Override PartName="/xl/charts/colors2.xml" ContentType="application/vnd.ms-office.chartcolorstyle+xml"/>
  <Override PartName="/xl/charts/chart24.xml" ContentType="application/vnd.openxmlformats-officedocument.drawingml.chart+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25.xml" ContentType="application/vnd.openxmlformats-officedocument.drawingml.chart+xml"/>
  <Override PartName="/xl/worksheets/sheet5.xml" ContentType="application/vnd.openxmlformats-officedocument.spreadsheetml.worksheet+xml"/>
  <Override PartName="/xl/charts/chart6.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3.xml" ContentType="application/vnd.openxmlformats-officedocument.drawing+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4.xml" ContentType="application/vnd.openxmlformats-officedocument.spreadsheetml.worksheet+xml"/>
  <Override PartName="/xl/charts/chart7.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drawings/drawing15.xml" ContentType="application/vnd.openxmlformats-officedocument.drawing+xml"/>
  <Override PartName="/xl/charts/chart18.xml" ContentType="application/vnd.openxmlformats-officedocument.drawingml.chart+xml"/>
  <Override PartName="/xl/drawings/drawing14.xml" ContentType="application/vnd.openxmlformats-officedocument.drawing+xml"/>
  <Override PartName="/xl/charts/chart17.xml" ContentType="application/vnd.openxmlformats-officedocument.drawingml.chart+xml"/>
  <Override PartName="/xl/charts/chart16.xml" ContentType="application/vnd.openxmlformats-officedocument.drawingml.chart+xml"/>
  <Override PartName="/xl/charts/chart15.xml" ContentType="application/vnd.openxmlformats-officedocument.drawingml.chart+xml"/>
  <Override PartName="/xl/drawings/drawing16.xml" ContentType="application/vnd.openxmlformats-officedocument.drawing+xml"/>
  <Override PartName="/xl/charts/chart20.xml" ContentType="application/vnd.openxmlformats-officedocument.drawingml.chart+xml"/>
  <Override PartName="/xl/drawings/drawing17.xml" ContentType="application/vnd.openxmlformats-officedocument.drawing+xml"/>
  <Override PartName="/xl/charts/chart23.xml" ContentType="application/vnd.openxmlformats-officedocument.drawingml.chart+xml"/>
  <Override PartName="/xl/charts/colors1.xml" ContentType="application/vnd.ms-office.chartcolorstyle+xml"/>
  <Override PartName="/xl/charts/style1.xml" ContentType="application/vnd.ms-office.chartstyle+xml"/>
  <Override PartName="/xl/charts/chart22.xml" ContentType="application/vnd.openxmlformats-officedocument.drawingml.chart+xml"/>
  <Override PartName="/xl/drawings/drawing18.xml" ContentType="application/vnd.openxmlformats-officedocument.drawing+xml"/>
  <Override PartName="/xl/charts/chart21.xml" ContentType="application/vnd.openxmlformats-officedocument.drawingml.chart+xml"/>
  <Override PartName="/xl/charts/chart14.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charts/chart11.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charts/chart8.xml" ContentType="application/vnd.openxmlformats-officedocument.drawingml.chart+xml"/>
  <Override PartName="/xl/charts/chart12.xml" ContentType="application/vnd.openxmlformats-officedocument.drawingml.chart+xml"/>
  <Override PartName="/xl/drawings/drawing12.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668"/>
  <workbookPr defaultThemeVersion="124226"/>
  <mc:AlternateContent xmlns:mc="http://schemas.openxmlformats.org/markup-compatibility/2006">
    <mc:Choice Requires="x15">
      <x15ac:absPath xmlns:x15ac="http://schemas.microsoft.com/office/spreadsheetml/2010/11/ac" url="K:\COSTOS LABORALES Y EPL\COSTOS LABORALES\2. Graficos_tablas_anexos\"/>
    </mc:Choice>
  </mc:AlternateContent>
  <bookViews>
    <workbookView xWindow="480" yWindow="75" windowWidth="18195" windowHeight="7770" firstSheet="4" activeTab="4"/>
  </bookViews>
  <sheets>
    <sheet name="Sheet1" sheetId="18" state="hidden" r:id="rId1"/>
    <sheet name="act2016" sheetId="19" state="hidden" r:id="rId2"/>
    <sheet name="Sheet2" sheetId="20" state="hidden" r:id="rId3"/>
    <sheet name="Sheet3" sheetId="21" state="hidden" r:id="rId4"/>
    <sheet name="Figure1a_1b" sheetId="27" r:id="rId5"/>
    <sheet name="Figure2" sheetId="22" r:id="rId6"/>
    <sheet name="Figure 3" sheetId="45" r:id="rId7"/>
    <sheet name="Figure 4" sheetId="23" r:id="rId8"/>
    <sheet name="Figure 5" sheetId="25" r:id="rId9"/>
    <sheet name="Figure 6_7_8" sheetId="26" r:id="rId10"/>
    <sheet name="Figure 9" sheetId="28" r:id="rId11"/>
    <sheet name="Figure 10" sheetId="47" r:id="rId12"/>
    <sheet name="Figure 11" sheetId="46" r:id="rId13"/>
    <sheet name="Figure 12" sheetId="29" r:id="rId14"/>
    <sheet name="Figure 13" sheetId="41" r:id="rId15"/>
    <sheet name="Figure 14" sheetId="33" r:id="rId16"/>
    <sheet name="Minimum_JSP" sheetId="32" state="hidden" r:id="rId17"/>
    <sheet name="Figure 15_16_17" sheetId="34" state="hidden" r:id="rId18"/>
    <sheet name="Figure 15_16_17 (2)" sheetId="43" state="hidden" r:id="rId19"/>
    <sheet name="Table1" sheetId="35" r:id="rId20"/>
    <sheet name="Table 2" sheetId="48" r:id="rId21"/>
    <sheet name="Table 3" sheetId="39" r:id="rId22"/>
    <sheet name="Table 4" sheetId="40" r:id="rId23"/>
    <sheet name="Table A.1" sheetId="42" r:id="rId24"/>
    <sheet name="Table A.2" sheetId="38" r:id="rId25"/>
    <sheet name="Table A.3" sheetId="37" r:id="rId26"/>
    <sheet name="Table4" sheetId="36" state="hidden" r:id="rId27"/>
    <sheet name="Sheet5 (2)" sheetId="24" state="hidden" r:id="rId28"/>
    <sheet name="Sheet4" sheetId="44" state="hidden" r:id="rId29"/>
    <sheet name="JSP" sheetId="31" state="hidden" r:id="rId30"/>
  </sheets>
  <definedNames>
    <definedName name="M_wage" localSheetId="23">'Table A.1'!$E$6</definedName>
    <definedName name="_xlnm.Print_Area" localSheetId="19">Table1!$A$1:$H$24</definedName>
  </definedNames>
  <calcPr calcId="171027"/>
</workbook>
</file>

<file path=xl/calcChain.xml><?xml version="1.0" encoding="utf-8"?>
<calcChain xmlns="http://schemas.openxmlformats.org/spreadsheetml/2006/main">
  <c r="K8" i="47" l="1"/>
  <c r="F8" i="47"/>
  <c r="S26" i="46"/>
  <c r="R26" i="46"/>
  <c r="S25" i="46"/>
  <c r="R25" i="46"/>
  <c r="S24" i="46"/>
  <c r="R24" i="46"/>
  <c r="S23" i="46"/>
  <c r="R23" i="46"/>
  <c r="S22" i="46"/>
  <c r="R22" i="46"/>
  <c r="S21" i="46"/>
  <c r="R21" i="46"/>
  <c r="S20" i="46"/>
  <c r="R20" i="46"/>
  <c r="S19" i="46"/>
  <c r="R19" i="46"/>
  <c r="S18" i="46"/>
  <c r="R18" i="46"/>
  <c r="S17" i="46"/>
  <c r="R17" i="46"/>
  <c r="S15" i="46"/>
  <c r="R15" i="46"/>
  <c r="S14" i="46"/>
  <c r="R14" i="46"/>
  <c r="S13" i="46"/>
  <c r="R13" i="46"/>
  <c r="S12" i="46"/>
  <c r="R12" i="46"/>
  <c r="S11" i="46"/>
  <c r="R11" i="46"/>
  <c r="S10" i="46"/>
  <c r="R10" i="46"/>
  <c r="S9" i="46"/>
  <c r="R9" i="46"/>
  <c r="S8" i="46"/>
  <c r="R8" i="46"/>
  <c r="S7" i="46"/>
  <c r="R7" i="46"/>
  <c r="S57" i="29"/>
  <c r="S58" i="29"/>
  <c r="S59" i="29"/>
  <c r="S60" i="29"/>
  <c r="S61" i="29"/>
  <c r="S62" i="29"/>
  <c r="S63" i="29"/>
  <c r="S64" i="29"/>
  <c r="S65" i="29"/>
  <c r="S66" i="29"/>
  <c r="S67" i="29"/>
  <c r="S68" i="29"/>
  <c r="S69" i="29"/>
  <c r="S70" i="29"/>
  <c r="S71" i="29"/>
  <c r="S72" i="29"/>
  <c r="S73" i="29"/>
  <c r="S74" i="29"/>
  <c r="S75" i="29"/>
  <c r="S76" i="29"/>
  <c r="S56" i="29"/>
  <c r="I5" i="44" l="1"/>
  <c r="I6" i="44"/>
  <c r="I7" i="44"/>
  <c r="I8" i="44"/>
  <c r="I9" i="44"/>
  <c r="I10" i="44"/>
  <c r="I11" i="44"/>
  <c r="I12" i="44"/>
  <c r="I13" i="44"/>
  <c r="I14" i="44"/>
  <c r="I15" i="44"/>
  <c r="I16" i="44"/>
  <c r="I17" i="44"/>
  <c r="I18" i="44"/>
  <c r="I19" i="44"/>
  <c r="I20" i="44"/>
  <c r="I21" i="44"/>
  <c r="I4" i="44"/>
  <c r="G5" i="44"/>
  <c r="G6" i="44"/>
  <c r="G7" i="44"/>
  <c r="G8" i="44"/>
  <c r="G9" i="44"/>
  <c r="G10" i="44"/>
  <c r="G11" i="44"/>
  <c r="G12" i="44"/>
  <c r="G13" i="44"/>
  <c r="G14" i="44"/>
  <c r="G15" i="44"/>
  <c r="G16" i="44"/>
  <c r="G17" i="44"/>
  <c r="G18" i="44"/>
  <c r="G19" i="44"/>
  <c r="G20" i="44"/>
  <c r="G21" i="44"/>
  <c r="G4" i="44"/>
  <c r="C67" i="22"/>
  <c r="S26" i="45" l="1"/>
  <c r="R26" i="45"/>
  <c r="S25" i="45"/>
  <c r="R25" i="45"/>
  <c r="S24" i="45"/>
  <c r="R24" i="45"/>
  <c r="S23" i="45"/>
  <c r="R23" i="45"/>
  <c r="S22" i="45"/>
  <c r="R22" i="45"/>
  <c r="S21" i="45"/>
  <c r="R21" i="45"/>
  <c r="S20" i="45"/>
  <c r="R20" i="45"/>
  <c r="S19" i="45"/>
  <c r="R19" i="45"/>
  <c r="S18" i="45"/>
  <c r="R18" i="45"/>
  <c r="S17" i="45"/>
  <c r="R17" i="45"/>
  <c r="S15" i="45"/>
  <c r="R15" i="45"/>
  <c r="S14" i="45"/>
  <c r="R14" i="45"/>
  <c r="S13" i="45"/>
  <c r="R13" i="45"/>
  <c r="S12" i="45"/>
  <c r="R12" i="45"/>
  <c r="S11" i="45"/>
  <c r="R11" i="45"/>
  <c r="S10" i="45"/>
  <c r="R10" i="45"/>
  <c r="S9" i="45"/>
  <c r="R9" i="45"/>
  <c r="S8" i="45"/>
  <c r="R8" i="45"/>
  <c r="S7" i="45"/>
  <c r="R7" i="45"/>
  <c r="C5" i="44" l="1"/>
  <c r="C6" i="44"/>
  <c r="C7" i="44"/>
  <c r="C8" i="44"/>
  <c r="C9" i="44"/>
  <c r="C10" i="44"/>
  <c r="C11" i="44"/>
  <c r="C12" i="44"/>
  <c r="C13" i="44"/>
  <c r="C14" i="44"/>
  <c r="C15" i="44"/>
  <c r="C16" i="44"/>
  <c r="C17" i="44"/>
  <c r="C18" i="44"/>
  <c r="C19" i="44"/>
  <c r="C20" i="44"/>
  <c r="C21" i="44"/>
  <c r="C4" i="44"/>
  <c r="X24" i="33" l="1"/>
  <c r="U24" i="33"/>
  <c r="K5" i="33"/>
  <c r="K6" i="33"/>
  <c r="K7" i="33"/>
  <c r="K8" i="33"/>
  <c r="K9" i="33"/>
  <c r="K10" i="33"/>
  <c r="K11" i="33"/>
  <c r="K12" i="33"/>
  <c r="K13" i="33"/>
  <c r="K14" i="33"/>
  <c r="K15" i="33"/>
  <c r="K16" i="33"/>
  <c r="K17" i="33"/>
  <c r="K18" i="33"/>
  <c r="K19" i="33"/>
  <c r="K20" i="33"/>
  <c r="K21" i="33"/>
  <c r="K22" i="33"/>
  <c r="K23" i="33"/>
  <c r="K4" i="33"/>
  <c r="T5" i="33"/>
  <c r="T6" i="33"/>
  <c r="T7" i="33"/>
  <c r="T8" i="33"/>
  <c r="T9" i="33"/>
  <c r="T10" i="33"/>
  <c r="T11" i="33"/>
  <c r="T12" i="33"/>
  <c r="T13" i="33"/>
  <c r="T14" i="33"/>
  <c r="T15" i="33"/>
  <c r="T16" i="33"/>
  <c r="T17" i="33"/>
  <c r="T18" i="33"/>
  <c r="T19" i="33"/>
  <c r="T20" i="33"/>
  <c r="T21" i="33"/>
  <c r="T22" i="33"/>
  <c r="T23" i="33"/>
  <c r="T4" i="33"/>
  <c r="T16" i="22"/>
  <c r="W32" i="23"/>
  <c r="W33" i="23"/>
  <c r="W34" i="23"/>
  <c r="W35" i="23"/>
  <c r="W36" i="23"/>
  <c r="W37" i="23"/>
  <c r="W38" i="23"/>
  <c r="W39" i="23"/>
  <c r="W40" i="23"/>
  <c r="W41" i="23"/>
  <c r="W42" i="23"/>
  <c r="W43" i="23"/>
  <c r="W44" i="23"/>
  <c r="W45" i="23"/>
  <c r="W46" i="23"/>
  <c r="W47" i="23"/>
  <c r="W48" i="23"/>
  <c r="W49" i="23"/>
  <c r="W50" i="23"/>
  <c r="W31" i="23"/>
  <c r="W51" i="23" s="1"/>
  <c r="V31" i="23"/>
  <c r="V32" i="23" l="1"/>
  <c r="V33" i="23"/>
  <c r="V34" i="23"/>
  <c r="V35" i="23"/>
  <c r="V36" i="23"/>
  <c r="V37" i="23"/>
  <c r="V38" i="23"/>
  <c r="V39" i="23"/>
  <c r="V40" i="23"/>
  <c r="V41" i="23"/>
  <c r="V42" i="23"/>
  <c r="V43" i="23"/>
  <c r="V44" i="23"/>
  <c r="V45" i="23"/>
  <c r="V46" i="23"/>
  <c r="V47" i="23"/>
  <c r="V48" i="23"/>
  <c r="V49" i="23"/>
  <c r="V50" i="23"/>
  <c r="D133" i="23"/>
  <c r="I56" i="23"/>
  <c r="J56" i="23" s="1"/>
  <c r="I57" i="23"/>
  <c r="J57" i="23" s="1"/>
  <c r="I58" i="23"/>
  <c r="J58" i="23" s="1"/>
  <c r="I59" i="23"/>
  <c r="J59" i="23" s="1"/>
  <c r="I60" i="23"/>
  <c r="J60" i="23" s="1"/>
  <c r="I61" i="23"/>
  <c r="J61" i="23" s="1"/>
  <c r="I62" i="23"/>
  <c r="J62" i="23" s="1"/>
  <c r="I64" i="23"/>
  <c r="J64" i="23" s="1"/>
  <c r="I65" i="23"/>
  <c r="J65" i="23" s="1"/>
  <c r="I66" i="23"/>
  <c r="J66" i="23" s="1"/>
  <c r="I67" i="23"/>
  <c r="J67" i="23" s="1"/>
  <c r="I68" i="23"/>
  <c r="J68" i="23" s="1"/>
  <c r="I69" i="23"/>
  <c r="J69" i="23" s="1"/>
  <c r="I70" i="23"/>
  <c r="J70" i="23" s="1"/>
  <c r="I71" i="23"/>
  <c r="J71" i="23" s="1"/>
  <c r="I72" i="23"/>
  <c r="J72" i="23" s="1"/>
  <c r="I73" i="23"/>
  <c r="J73" i="23" s="1"/>
  <c r="I74" i="23"/>
  <c r="J74" i="23" s="1"/>
  <c r="I75" i="23"/>
  <c r="J75" i="23" s="1"/>
  <c r="I63" i="23"/>
  <c r="J63" i="23" s="1"/>
  <c r="I55" i="23"/>
  <c r="J55" i="23" s="1"/>
  <c r="M25" i="35"/>
  <c r="D25" i="35"/>
  <c r="B25" i="35"/>
  <c r="B76" i="23"/>
  <c r="H76" i="23"/>
  <c r="V51" i="23" l="1"/>
  <c r="H26" i="40"/>
  <c r="G26" i="40"/>
  <c r="F26" i="40"/>
  <c r="E26" i="40"/>
  <c r="D26" i="40"/>
  <c r="C26" i="40"/>
  <c r="B26" i="40"/>
  <c r="C25" i="39"/>
  <c r="D25" i="39"/>
  <c r="E25" i="39"/>
  <c r="F25" i="39"/>
  <c r="G25" i="39"/>
  <c r="B25" i="39"/>
  <c r="O24" i="38"/>
  <c r="N24" i="38"/>
  <c r="M24" i="38"/>
  <c r="L24" i="38"/>
  <c r="P24" i="38" s="1"/>
  <c r="K24" i="38"/>
  <c r="F24" i="38"/>
  <c r="O23" i="38"/>
  <c r="N23" i="38"/>
  <c r="M23" i="38"/>
  <c r="L23" i="38"/>
  <c r="P23" i="38" s="1"/>
  <c r="K23" i="38"/>
  <c r="F23" i="38"/>
  <c r="O22" i="38"/>
  <c r="N22" i="38"/>
  <c r="M22" i="38"/>
  <c r="L22" i="38"/>
  <c r="K22" i="38"/>
  <c r="F22" i="38"/>
  <c r="O21" i="38"/>
  <c r="N21" i="38"/>
  <c r="M21" i="38"/>
  <c r="L21" i="38"/>
  <c r="P21" i="38" s="1"/>
  <c r="K21" i="38"/>
  <c r="F21" i="38"/>
  <c r="O20" i="38"/>
  <c r="N20" i="38"/>
  <c r="M20" i="38"/>
  <c r="L20" i="38"/>
  <c r="K20" i="38"/>
  <c r="F20" i="38"/>
  <c r="O19" i="38"/>
  <c r="N19" i="38"/>
  <c r="M19" i="38"/>
  <c r="L19" i="38"/>
  <c r="K19" i="38"/>
  <c r="F19" i="38"/>
  <c r="O18" i="38"/>
  <c r="N18" i="38"/>
  <c r="M18" i="38"/>
  <c r="L18" i="38"/>
  <c r="K18" i="38"/>
  <c r="F18" i="38"/>
  <c r="O17" i="38"/>
  <c r="N17" i="38"/>
  <c r="M17" i="38"/>
  <c r="L17" i="38"/>
  <c r="P17" i="38" s="1"/>
  <c r="K17" i="38"/>
  <c r="F17" i="38"/>
  <c r="O16" i="38"/>
  <c r="N16" i="38"/>
  <c r="M16" i="38"/>
  <c r="L16" i="38"/>
  <c r="P16" i="38" s="1"/>
  <c r="K16" i="38"/>
  <c r="F16" i="38"/>
  <c r="O15" i="38"/>
  <c r="N15" i="38"/>
  <c r="M15" i="38"/>
  <c r="L15" i="38"/>
  <c r="K15" i="38"/>
  <c r="F15" i="38"/>
  <c r="O14" i="38"/>
  <c r="N14" i="38"/>
  <c r="M14" i="38"/>
  <c r="L14" i="38"/>
  <c r="P14" i="38" s="1"/>
  <c r="K14" i="38"/>
  <c r="F14" i="38"/>
  <c r="O13" i="38"/>
  <c r="N13" i="38"/>
  <c r="M13" i="38"/>
  <c r="L13" i="38"/>
  <c r="K13" i="38"/>
  <c r="F13" i="38"/>
  <c r="N12" i="38"/>
  <c r="M12" i="38"/>
  <c r="L12" i="38"/>
  <c r="K12" i="38"/>
  <c r="J12" i="38"/>
  <c r="E12" i="38"/>
  <c r="O12" i="38" s="1"/>
  <c r="O11" i="38"/>
  <c r="N11" i="38"/>
  <c r="M11" i="38"/>
  <c r="L11" i="38"/>
  <c r="P11" i="38" s="1"/>
  <c r="K11" i="38"/>
  <c r="F11" i="38"/>
  <c r="O10" i="38"/>
  <c r="N10" i="38"/>
  <c r="M10" i="38"/>
  <c r="L10" i="38"/>
  <c r="K10" i="38"/>
  <c r="F10" i="38"/>
  <c r="O9" i="38"/>
  <c r="N9" i="38"/>
  <c r="M9" i="38"/>
  <c r="L9" i="38"/>
  <c r="K9" i="38"/>
  <c r="F9" i="38"/>
  <c r="O8" i="38"/>
  <c r="N8" i="38"/>
  <c r="M8" i="38"/>
  <c r="L8" i="38"/>
  <c r="K8" i="38"/>
  <c r="F8" i="38"/>
  <c r="O7" i="38"/>
  <c r="N7" i="38"/>
  <c r="M7" i="38"/>
  <c r="L7" i="38"/>
  <c r="P7" i="38" s="1"/>
  <c r="K7" i="38"/>
  <c r="F7" i="38"/>
  <c r="O6" i="38"/>
  <c r="N6" i="38"/>
  <c r="M6" i="38"/>
  <c r="L6" i="38"/>
  <c r="P6" i="38" s="1"/>
  <c r="K6" i="38"/>
  <c r="F6" i="38"/>
  <c r="O5" i="38"/>
  <c r="N5" i="38"/>
  <c r="M5" i="38"/>
  <c r="L5" i="38"/>
  <c r="K5" i="38"/>
  <c r="F5" i="38"/>
  <c r="F12" i="38" l="1"/>
  <c r="P5" i="38"/>
  <c r="P9" i="38"/>
  <c r="P10" i="38"/>
  <c r="P13" i="38"/>
  <c r="P15" i="38"/>
  <c r="P19" i="38"/>
  <c r="P20" i="38"/>
  <c r="P22" i="38"/>
  <c r="P8" i="38"/>
  <c r="P18" i="38"/>
  <c r="P12" i="38"/>
  <c r="I6" i="35"/>
  <c r="I7" i="35"/>
  <c r="I8" i="35"/>
  <c r="I9" i="35"/>
  <c r="I10" i="35"/>
  <c r="I11" i="35"/>
  <c r="I12" i="35"/>
  <c r="I13" i="35"/>
  <c r="I14" i="35"/>
  <c r="I15" i="35"/>
  <c r="I16" i="35"/>
  <c r="I17" i="35"/>
  <c r="I18" i="35"/>
  <c r="I19" i="35"/>
  <c r="I20" i="35"/>
  <c r="I21" i="35"/>
  <c r="I23" i="35"/>
  <c r="I24" i="35"/>
  <c r="I5" i="35"/>
  <c r="C27" i="26" l="1"/>
  <c r="D27" i="26"/>
  <c r="E27" i="26"/>
  <c r="F27" i="26"/>
  <c r="G27" i="26"/>
  <c r="H27" i="26"/>
  <c r="I27" i="26"/>
  <c r="J27" i="26"/>
  <c r="K27" i="26"/>
  <c r="L27" i="26"/>
  <c r="M27" i="26"/>
  <c r="B27" i="26"/>
  <c r="D146" i="23"/>
  <c r="E146" i="23"/>
  <c r="D139" i="23"/>
  <c r="E139" i="23"/>
  <c r="D149" i="23"/>
  <c r="E149" i="23"/>
  <c r="D145" i="23"/>
  <c r="E145" i="23"/>
  <c r="D140" i="23"/>
  <c r="E140" i="23"/>
  <c r="D138" i="23"/>
  <c r="E138" i="23"/>
  <c r="D141" i="23"/>
  <c r="E141" i="23"/>
  <c r="D147" i="23"/>
  <c r="E147" i="23"/>
  <c r="D142" i="23"/>
  <c r="E142" i="23"/>
  <c r="D136" i="23"/>
  <c r="E136" i="23"/>
  <c r="D143" i="23"/>
  <c r="E143" i="23"/>
  <c r="D135" i="23"/>
  <c r="E135" i="23"/>
  <c r="E133" i="23"/>
  <c r="D132" i="23"/>
  <c r="E132" i="23"/>
  <c r="D144" i="23"/>
  <c r="E144" i="23"/>
  <c r="D134" i="23"/>
  <c r="E134" i="23"/>
  <c r="D137" i="23"/>
  <c r="E137" i="23"/>
  <c r="D131" i="23"/>
  <c r="E131" i="23"/>
  <c r="D130" i="23"/>
  <c r="E130" i="23"/>
  <c r="D150" i="23"/>
  <c r="E150" i="23"/>
  <c r="E148" i="23"/>
  <c r="D148" i="23"/>
  <c r="R129" i="22" l="1"/>
  <c r="Q129" i="22"/>
  <c r="P129" i="22"/>
  <c r="O129" i="22"/>
  <c r="N129" i="22"/>
  <c r="S128" i="22"/>
  <c r="S127" i="22"/>
  <c r="S126" i="22"/>
  <c r="S125" i="22"/>
  <c r="S124" i="22"/>
  <c r="S123" i="22"/>
  <c r="S122" i="22"/>
  <c r="S121" i="22"/>
  <c r="S120" i="22"/>
  <c r="S119" i="22"/>
  <c r="S118" i="22"/>
  <c r="S117" i="22"/>
  <c r="S116" i="22"/>
  <c r="S115" i="22"/>
  <c r="S114" i="22"/>
  <c r="S113" i="22"/>
  <c r="S112" i="22"/>
  <c r="S111" i="22"/>
  <c r="S110" i="22"/>
  <c r="S109" i="22"/>
  <c r="S129" i="22" s="1"/>
  <c r="N101" i="22"/>
  <c r="S57" i="22"/>
  <c r="S60" i="22"/>
  <c r="S73" i="22"/>
  <c r="S63" i="22"/>
  <c r="S74" i="22"/>
  <c r="S59" i="22"/>
  <c r="S61" i="22"/>
  <c r="S68" i="22"/>
  <c r="S70" i="22"/>
  <c r="S72" i="22"/>
  <c r="S75" i="22"/>
  <c r="S69" i="22"/>
  <c r="S64" i="22"/>
  <c r="S66" i="22"/>
  <c r="S67" i="22"/>
  <c r="S71" i="22"/>
  <c r="S76" i="22"/>
  <c r="S62" i="22"/>
  <c r="S58" i="22"/>
  <c r="S65" i="22"/>
  <c r="O66" i="22"/>
  <c r="P66" i="22"/>
  <c r="Q66" i="22"/>
  <c r="R66" i="22"/>
  <c r="N66" i="22" l="1"/>
  <c r="S77" i="22"/>
  <c r="E23" i="36"/>
  <c r="E22" i="36"/>
  <c r="E21" i="36"/>
  <c r="E20" i="36"/>
  <c r="E19" i="36"/>
  <c r="E18" i="36"/>
  <c r="E17" i="36"/>
  <c r="E16" i="36"/>
  <c r="E15" i="36"/>
  <c r="E14" i="36"/>
  <c r="E13" i="36"/>
  <c r="E12" i="36"/>
  <c r="E11" i="36"/>
  <c r="E10" i="36"/>
  <c r="E9" i="36"/>
  <c r="E8" i="36"/>
  <c r="E7" i="36"/>
  <c r="E6" i="36"/>
  <c r="E5" i="36"/>
  <c r="E4" i="36"/>
  <c r="C51" i="32" l="1"/>
  <c r="B51" i="32"/>
  <c r="G51" i="32"/>
  <c r="D51" i="32"/>
  <c r="G27" i="31"/>
  <c r="D27" i="31"/>
  <c r="L39" i="25"/>
  <c r="K39" i="25"/>
  <c r="T52" i="22" l="1"/>
  <c r="K8" i="29" l="1"/>
  <c r="F8" i="29"/>
  <c r="S26" i="28"/>
  <c r="R26" i="28"/>
  <c r="S25" i="28"/>
  <c r="R25" i="28"/>
  <c r="S24" i="28"/>
  <c r="R24" i="28"/>
  <c r="S23" i="28"/>
  <c r="R23" i="28"/>
  <c r="S22" i="28"/>
  <c r="R22" i="28"/>
  <c r="S21" i="28"/>
  <c r="R21" i="28"/>
  <c r="S20" i="28"/>
  <c r="R20" i="28"/>
  <c r="S19" i="28"/>
  <c r="R19" i="28"/>
  <c r="S18" i="28"/>
  <c r="R18" i="28"/>
  <c r="S17" i="28"/>
  <c r="R17" i="28"/>
  <c r="S15" i="28"/>
  <c r="R15" i="28"/>
  <c r="S14" i="28"/>
  <c r="R14" i="28"/>
  <c r="S13" i="28"/>
  <c r="R13" i="28"/>
  <c r="S12" i="28"/>
  <c r="R12" i="28"/>
  <c r="S11" i="28"/>
  <c r="R11" i="28"/>
  <c r="S10" i="28"/>
  <c r="R10" i="28"/>
  <c r="S9" i="28"/>
  <c r="R9" i="28"/>
  <c r="S8" i="28"/>
  <c r="R8" i="28"/>
  <c r="S7" i="28"/>
  <c r="R7" i="28"/>
  <c r="C32" i="27" l="1"/>
  <c r="C31" i="27"/>
  <c r="S26" i="26"/>
  <c r="R26" i="26"/>
  <c r="S25" i="26"/>
  <c r="R25" i="26"/>
  <c r="S24" i="26"/>
  <c r="R24" i="26"/>
  <c r="S23" i="26"/>
  <c r="R23" i="26"/>
  <c r="S22" i="26"/>
  <c r="R22" i="26"/>
  <c r="S21" i="26"/>
  <c r="R21" i="26"/>
  <c r="S20" i="26"/>
  <c r="R20" i="26"/>
  <c r="S19" i="26"/>
  <c r="R19" i="26"/>
  <c r="S18" i="26"/>
  <c r="R18" i="26"/>
  <c r="S17" i="26"/>
  <c r="R17" i="26"/>
  <c r="S15" i="26"/>
  <c r="R15" i="26"/>
  <c r="S14" i="26"/>
  <c r="R14" i="26"/>
  <c r="S13" i="26"/>
  <c r="R13" i="26"/>
  <c r="S12" i="26"/>
  <c r="R12" i="26"/>
  <c r="S11" i="26"/>
  <c r="R11" i="26"/>
  <c r="S10" i="26"/>
  <c r="R10" i="26"/>
  <c r="S9" i="26"/>
  <c r="R9" i="26"/>
  <c r="S8" i="26"/>
  <c r="R8" i="26"/>
  <c r="S7" i="26"/>
  <c r="R7" i="26"/>
  <c r="S26" i="25"/>
  <c r="R26" i="25"/>
  <c r="S25" i="25"/>
  <c r="R25" i="25"/>
  <c r="S24" i="25"/>
  <c r="R24" i="25"/>
  <c r="S23" i="25"/>
  <c r="R23" i="25"/>
  <c r="S22" i="25"/>
  <c r="R22" i="25"/>
  <c r="S21" i="25"/>
  <c r="R21" i="25"/>
  <c r="S20" i="25"/>
  <c r="R20" i="25"/>
  <c r="S19" i="25"/>
  <c r="R19" i="25"/>
  <c r="S18" i="25"/>
  <c r="R18" i="25"/>
  <c r="S17" i="25"/>
  <c r="R17" i="25"/>
  <c r="S15" i="25"/>
  <c r="R15" i="25"/>
  <c r="S14" i="25"/>
  <c r="R14" i="25"/>
  <c r="S13" i="25"/>
  <c r="R13" i="25"/>
  <c r="S12" i="25"/>
  <c r="R12" i="25"/>
  <c r="S11" i="25"/>
  <c r="R11" i="25"/>
  <c r="S10" i="25"/>
  <c r="R10" i="25"/>
  <c r="S9" i="25"/>
  <c r="R9" i="25"/>
  <c r="S8" i="25"/>
  <c r="R8" i="25"/>
  <c r="S7" i="25"/>
  <c r="R7" i="25"/>
  <c r="F8" i="23"/>
  <c r="C33" i="27" l="1"/>
  <c r="C36" i="27"/>
  <c r="C34" i="27"/>
  <c r="C35" i="27"/>
  <c r="K8" i="23" l="1"/>
  <c r="R28" i="21" l="1"/>
  <c r="S28" i="21"/>
  <c r="R29" i="21"/>
  <c r="S29" i="21"/>
  <c r="R30" i="21"/>
  <c r="S30" i="21"/>
  <c r="R31" i="21"/>
  <c r="S31" i="21"/>
  <c r="R32" i="21"/>
  <c r="S32" i="21"/>
  <c r="R33" i="21"/>
  <c r="S33" i="21"/>
  <c r="R34" i="21"/>
  <c r="S34" i="21"/>
  <c r="R35" i="21"/>
  <c r="S35" i="21"/>
  <c r="R36" i="21"/>
  <c r="S36" i="21"/>
  <c r="R37" i="21"/>
  <c r="S37" i="21"/>
  <c r="R38" i="21"/>
  <c r="S38" i="21"/>
  <c r="R39" i="21"/>
  <c r="S39" i="21"/>
  <c r="R40" i="21"/>
  <c r="S40" i="21"/>
  <c r="R41" i="21"/>
  <c r="S41" i="21"/>
  <c r="R42" i="21"/>
  <c r="S42" i="21"/>
  <c r="R43" i="21"/>
  <c r="S43" i="21"/>
  <c r="R44" i="21"/>
  <c r="S44" i="21"/>
  <c r="R45" i="21"/>
  <c r="S45" i="21"/>
  <c r="R46" i="21"/>
  <c r="S46" i="21"/>
  <c r="S27" i="21"/>
  <c r="R27" i="21"/>
  <c r="R8" i="22"/>
  <c r="S8" i="22"/>
  <c r="R9" i="22"/>
  <c r="S9" i="22"/>
  <c r="T9" i="22" s="1"/>
  <c r="R10" i="22"/>
  <c r="S10" i="22"/>
  <c r="R11" i="22"/>
  <c r="S11" i="22"/>
  <c r="T11" i="22" s="1"/>
  <c r="R12" i="22"/>
  <c r="S12" i="22"/>
  <c r="R13" i="22"/>
  <c r="S13" i="22"/>
  <c r="T13" i="22" s="1"/>
  <c r="R14" i="22"/>
  <c r="S14" i="22"/>
  <c r="R15" i="22"/>
  <c r="S15" i="22"/>
  <c r="T15" i="22" s="1"/>
  <c r="R17" i="22"/>
  <c r="S17" i="22"/>
  <c r="R18" i="22"/>
  <c r="S18" i="22"/>
  <c r="T18" i="22" s="1"/>
  <c r="R19" i="22"/>
  <c r="S19" i="22"/>
  <c r="R20" i="22"/>
  <c r="S20" i="22"/>
  <c r="T20" i="22" s="1"/>
  <c r="R21" i="22"/>
  <c r="S21" i="22"/>
  <c r="R22" i="22"/>
  <c r="S22" i="22"/>
  <c r="T22" i="22" s="1"/>
  <c r="R23" i="22"/>
  <c r="S23" i="22"/>
  <c r="R24" i="22"/>
  <c r="S24" i="22"/>
  <c r="T24" i="22" s="1"/>
  <c r="R25" i="22"/>
  <c r="S25" i="22"/>
  <c r="R26" i="22"/>
  <c r="S26" i="22"/>
  <c r="T26" i="22" s="1"/>
  <c r="S7" i="22"/>
  <c r="R7" i="22"/>
  <c r="T21" i="22" l="1"/>
  <c r="T14" i="22"/>
  <c r="T7" i="22"/>
  <c r="V28" i="22" s="1"/>
  <c r="T25" i="22"/>
  <c r="T23" i="22"/>
  <c r="T19" i="22"/>
  <c r="T17" i="22"/>
  <c r="T12" i="22"/>
  <c r="T10" i="22"/>
  <c r="T8" i="22"/>
  <c r="J59" i="20"/>
  <c r="C59" i="20"/>
  <c r="D59" i="20"/>
  <c r="E59" i="20"/>
  <c r="F59" i="20"/>
  <c r="G59" i="20"/>
  <c r="H59" i="20"/>
  <c r="I59" i="20"/>
  <c r="B59" i="20"/>
</calcChain>
</file>

<file path=xl/sharedStrings.xml><?xml version="1.0" encoding="utf-8"?>
<sst xmlns="http://schemas.openxmlformats.org/spreadsheetml/2006/main" count="2309" uniqueCount="430">
  <si>
    <t>BRB</t>
  </si>
  <si>
    <t>JAM</t>
  </si>
  <si>
    <t>BRA</t>
  </si>
  <si>
    <t>TTO</t>
  </si>
  <si>
    <t>COL</t>
  </si>
  <si>
    <t>PAN</t>
  </si>
  <si>
    <t>PRY</t>
  </si>
  <si>
    <t>NIC</t>
  </si>
  <si>
    <t>CRI</t>
  </si>
  <si>
    <t>DOM</t>
  </si>
  <si>
    <t>VEN</t>
  </si>
  <si>
    <t>GTM</t>
  </si>
  <si>
    <t>SLV</t>
  </si>
  <si>
    <t>ECU</t>
  </si>
  <si>
    <t>URY</t>
  </si>
  <si>
    <t>HND</t>
  </si>
  <si>
    <t>CHL</t>
  </si>
  <si>
    <t>MEX</t>
  </si>
  <si>
    <t>ARG</t>
  </si>
  <si>
    <t>PER</t>
  </si>
  <si>
    <t>BOL</t>
  </si>
  <si>
    <t>Aguinaldo</t>
  </si>
  <si>
    <t>Vacaciones</t>
  </si>
  <si>
    <t>Seguridad Social del empleador</t>
  </si>
  <si>
    <t>Seguridad Social del empleado</t>
  </si>
  <si>
    <t>ALC: 47%</t>
  </si>
  <si>
    <t>Costos de despido flujo</t>
  </si>
  <si>
    <t>Costo no salarial total</t>
  </si>
  <si>
    <t>ALC: 80%</t>
  </si>
  <si>
    <t>Despido (flujo)</t>
  </si>
  <si>
    <t>Aviso Previo (flujo)</t>
  </si>
  <si>
    <t>Despido (stock)</t>
  </si>
  <si>
    <t>Aviso Previo (Stock)</t>
  </si>
  <si>
    <t>Costos no salariales como porcentaje del salario anual</t>
  </si>
  <si>
    <t>(Costos por despido como flujo)</t>
  </si>
  <si>
    <t>(Costos por despido como Stock)</t>
  </si>
  <si>
    <t>Fuente: Elaboración propia a partir de datos de la legislación laboral de ALC en 2013</t>
  </si>
  <si>
    <t>Nota: Se asume una antigüedad de cinco años en cada país. El flujo de costos se estima como el monto que el empleador debería ahorrar anualmente para cubrir el costo de despido, independientemente de que efectivamente lo haga o no lo haga.</t>
  </si>
  <si>
    <t>Nota: Se asume una antigüedad de cinco años en cada país. El stock de costos se estima como el monto total que el empleador debe pagar al momento del despido, al margen de que haya realizado un ahorro previo mensual o no.</t>
  </si>
  <si>
    <t>Salario anual - Contribuciones a la Seguridad Social a cargo del Empleado</t>
  </si>
  <si>
    <t>Pensiones</t>
  </si>
  <si>
    <t>Salud</t>
  </si>
  <si>
    <t>Riesgo laboral</t>
  </si>
  <si>
    <t>Otros</t>
  </si>
  <si>
    <t>Salario anual - Contribuciones a la Seguridad Social a cargo del Empleador</t>
  </si>
  <si>
    <t>Indemnización por despido (stock)</t>
  </si>
  <si>
    <t>Aviso previo (stock)</t>
  </si>
  <si>
    <t>Indemnización por despido (flujo)</t>
  </si>
  <si>
    <t>Aviso previo (flujo)</t>
  </si>
  <si>
    <t>Costos totales actualizado a 2016</t>
  </si>
  <si>
    <t>PER micro</t>
  </si>
  <si>
    <t>PER peque</t>
  </si>
  <si>
    <t>ALC</t>
  </si>
  <si>
    <t>Costo total</t>
  </si>
  <si>
    <t>ALC:48%</t>
  </si>
  <si>
    <t>PER-e.peq.</t>
  </si>
  <si>
    <t>PER-micro</t>
  </si>
  <si>
    <t>Contribuciones a la SS - Empleador</t>
  </si>
  <si>
    <t>Contribuciones a la SS - Empleado</t>
  </si>
  <si>
    <t>Costos laborales Perú como % del salrio anual, 2013</t>
  </si>
  <si>
    <t>% del Salario Annual</t>
  </si>
  <si>
    <t>Indemnización por despido</t>
  </si>
  <si>
    <t>Aviso previo</t>
  </si>
  <si>
    <t>Training</t>
  </si>
  <si>
    <t>Minimum wage</t>
  </si>
  <si>
    <t>Average wage</t>
  </si>
  <si>
    <t xml:space="preserve">Training </t>
  </si>
  <si>
    <t>TOT</t>
  </si>
  <si>
    <t>Otros con training</t>
  </si>
  <si>
    <t>Mandatory contributions</t>
  </si>
  <si>
    <t>Salaried costs</t>
  </si>
  <si>
    <t>Job security provisions</t>
  </si>
  <si>
    <t>Total contributions</t>
  </si>
  <si>
    <t>Employer's contributions</t>
  </si>
  <si>
    <t>Employee's contributions</t>
  </si>
  <si>
    <t>Pensions</t>
  </si>
  <si>
    <t>Health</t>
  </si>
  <si>
    <t>Others</t>
  </si>
  <si>
    <t>Work injury/sev. payment</t>
  </si>
  <si>
    <t>Severance payment (without just cause)</t>
  </si>
  <si>
    <t>Firing notice</t>
  </si>
  <si>
    <t>Annual leave</t>
  </si>
  <si>
    <t>Stock</t>
  </si>
  <si>
    <t>Flow</t>
  </si>
  <si>
    <t>Severance payment (flow)</t>
  </si>
  <si>
    <t>Firing notice (flow)</t>
  </si>
  <si>
    <t>Bonus</t>
  </si>
  <si>
    <t>Total cost</t>
  </si>
  <si>
    <t>% del PIB por trabajador</t>
  </si>
  <si>
    <t>Implied PPP</t>
  </si>
  <si>
    <t>Salario annual</t>
  </si>
  <si>
    <t>GDP per worker</t>
  </si>
  <si>
    <t>Annual minimum wage</t>
  </si>
  <si>
    <t>Work injury/sev.payment</t>
  </si>
  <si>
    <t xml:space="preserve">Salaried costs </t>
  </si>
  <si>
    <t>Paid leave</t>
  </si>
  <si>
    <t>% of average annual wage of formal workers</t>
  </si>
  <si>
    <t>% of de GDP per worker</t>
  </si>
  <si>
    <t>Employees</t>
  </si>
  <si>
    <t>Employers</t>
  </si>
  <si>
    <t>Total</t>
  </si>
  <si>
    <t>Pension contributions</t>
  </si>
  <si>
    <t>Health contributions</t>
  </si>
  <si>
    <t>Other contributions*</t>
  </si>
  <si>
    <t>* Note: includes contributions for work injury, training and others.</t>
  </si>
  <si>
    <t>Bonuses</t>
  </si>
  <si>
    <t xml:space="preserve">Severance payment </t>
  </si>
  <si>
    <t>EJEMPLO</t>
  </si>
  <si>
    <t>Mandatory contributions contributions</t>
  </si>
  <si>
    <t>Other contrib.</t>
  </si>
  <si>
    <t>Figure XX. Minimum cost of job security provisions</t>
  </si>
  <si>
    <t>% of GDP per worker</t>
  </si>
  <si>
    <t>Formality</t>
  </si>
  <si>
    <t>Salaried workers</t>
  </si>
  <si>
    <t>Unemployment</t>
  </si>
  <si>
    <t xml:space="preserve"> </t>
  </si>
  <si>
    <t>GDP_PW</t>
  </si>
  <si>
    <t>Year</t>
  </si>
  <si>
    <t>pais</t>
  </si>
  <si>
    <t>Figure XX. Cost of job security provisions</t>
  </si>
  <si>
    <t>Correlation between EPL for individual dismissals and cost of job security provisions</t>
  </si>
  <si>
    <t>EPL_Ind. Dismissals</t>
  </si>
  <si>
    <t>Cost of job security provisions</t>
  </si>
  <si>
    <t>Caribe</t>
  </si>
  <si>
    <t>LAC</t>
  </si>
  <si>
    <t xml:space="preserve">LAC </t>
  </si>
  <si>
    <t xml:space="preserve">LA </t>
  </si>
  <si>
    <t>BHM</t>
  </si>
  <si>
    <t>Procedural inconveniences</t>
  </si>
  <si>
    <t>Notice&amp;severance pay-individual dismissal</t>
  </si>
  <si>
    <t>Difficulty of dismissal</t>
  </si>
  <si>
    <t>Difficulty of dismissals</t>
  </si>
  <si>
    <t>Country</t>
  </si>
  <si>
    <t xml:space="preserve">Monthly minimum wage </t>
  </si>
  <si>
    <t>Bonus (days)</t>
  </si>
  <si>
    <t xml:space="preserve">Paid leave (days) </t>
  </si>
  <si>
    <t>Contribution base of mandatory contributions</t>
  </si>
  <si>
    <t>Total applicable for the minimum wage</t>
  </si>
  <si>
    <t>Severance payment (days)</t>
  </si>
  <si>
    <t>Firing notice (days)</t>
  </si>
  <si>
    <t xml:space="preserve"> GDP per worker (US$ PPP)</t>
  </si>
  <si>
    <t>UDS PPP</t>
  </si>
  <si>
    <t>Argentina</t>
  </si>
  <si>
    <t>Gross wage (wage+annual bonus)</t>
  </si>
  <si>
    <t>Bolivia</t>
  </si>
  <si>
    <t xml:space="preserve">Net wage </t>
  </si>
  <si>
    <t>Brazil</t>
  </si>
  <si>
    <t>Chile</t>
  </si>
  <si>
    <t xml:space="preserve">Colombia </t>
  </si>
  <si>
    <t>Costa Rica</t>
  </si>
  <si>
    <t>D. Republic</t>
  </si>
  <si>
    <t>Ecuador</t>
  </si>
  <si>
    <t>El Salvador</t>
  </si>
  <si>
    <t>Guatemala</t>
  </si>
  <si>
    <t>Honduras</t>
  </si>
  <si>
    <t>Jamaica</t>
  </si>
  <si>
    <t>México</t>
  </si>
  <si>
    <r>
      <t xml:space="preserve">Gross wage (wage+annual bonus).
</t>
    </r>
    <r>
      <rPr>
        <b/>
        <sz val="9"/>
        <color theme="1"/>
        <rFont val="Times New Roman"/>
        <family val="1"/>
      </rPr>
      <t xml:space="preserve">Sickness and maternity (regular) 20.4%: </t>
    </r>
    <r>
      <rPr>
        <sz val="9"/>
        <color theme="1"/>
        <rFont val="Times New Roman"/>
        <family val="1"/>
      </rPr>
      <t xml:space="preserve">minimum wage.
</t>
    </r>
    <r>
      <rPr>
        <b/>
        <sz val="9"/>
        <color theme="1"/>
        <rFont val="Times New Roman"/>
        <family val="1"/>
      </rPr>
      <t xml:space="preserve">Sickness and maternity 1.1%: </t>
    </r>
    <r>
      <rPr>
        <sz val="9"/>
        <color theme="1"/>
        <rFont val="Times New Roman"/>
        <family val="1"/>
      </rPr>
      <t>surplus of gross wage over 3 minimum wages.</t>
    </r>
  </si>
  <si>
    <t>Nicaragua</t>
  </si>
  <si>
    <r>
      <t xml:space="preserve">Net wage 
</t>
    </r>
    <r>
      <rPr>
        <b/>
        <sz val="9"/>
        <color theme="1"/>
        <rFont val="Times New Roman"/>
        <family val="1"/>
      </rPr>
      <t>Training:</t>
    </r>
    <r>
      <rPr>
        <sz val="9"/>
        <color theme="1"/>
        <rFont val="Times New Roman"/>
        <family val="1"/>
      </rPr>
      <t xml:space="preserve"> Gross wage</t>
    </r>
  </si>
  <si>
    <t>Panamá</t>
  </si>
  <si>
    <r>
      <t xml:space="preserve">Net wage 
</t>
    </r>
    <r>
      <rPr>
        <b/>
        <sz val="9"/>
        <color theme="1"/>
        <rFont val="Times New Roman"/>
        <family val="1"/>
      </rPr>
      <t xml:space="preserve">Education Insurance (within other contributions): </t>
    </r>
    <r>
      <rPr>
        <sz val="9"/>
        <color theme="1"/>
        <rFont val="Times New Roman"/>
        <family val="1"/>
      </rPr>
      <t>gross wage.</t>
    </r>
  </si>
  <si>
    <t>Paraguay</t>
  </si>
  <si>
    <t>Peru</t>
  </si>
  <si>
    <t>Trinidad and Tobago</t>
  </si>
  <si>
    <t>Net wage</t>
  </si>
  <si>
    <t>fix scale</t>
  </si>
  <si>
    <t>Uruguay</t>
  </si>
  <si>
    <t>Venezuela</t>
  </si>
  <si>
    <t>Table 4. Contingent cost of labor, 2013</t>
  </si>
  <si>
    <t>Case of a worker on minimum wage and 5 years of tenure</t>
  </si>
  <si>
    <t>Days of severance payment</t>
  </si>
  <si>
    <t>Days of firing notice</t>
  </si>
  <si>
    <t>Stock (USD PPP)</t>
  </si>
  <si>
    <t>Flow (USD PPP)</t>
  </si>
  <si>
    <t>Colombia</t>
  </si>
  <si>
    <t xml:space="preserve">Nicaragua </t>
  </si>
  <si>
    <t>Source:</t>
  </si>
  <si>
    <t>Total applicable for average wages</t>
  </si>
  <si>
    <t>Table 1. Labor cost for Latin American and Caribbean countries</t>
  </si>
  <si>
    <t>Min_labor cost_employers</t>
  </si>
  <si>
    <t>labor_cost</t>
  </si>
  <si>
    <t>min_labor_cost</t>
  </si>
  <si>
    <t>Employee</t>
  </si>
  <si>
    <t>Employer</t>
  </si>
  <si>
    <t>Unemployment insurance 0,9%
Family allowances 4,4%</t>
  </si>
  <si>
    <t>Work injury 1,7%</t>
  </si>
  <si>
    <t>Work injury - 1%
Salario Educación - 2,5%
FGTS - 8%
Servicio Nacional de Aprendizaje - 1%
Servicio Social - 1,5%
Instituto Nacional de Colonización y Reforma Agraria - 0,2%</t>
  </si>
  <si>
    <t>Unemployment insurance 0,6%
Comisión para AFP's - 1,48%</t>
  </si>
  <si>
    <t>Work injury 1%
Unemployment insurance 2,4%
Disability insurance - 1,26%</t>
  </si>
  <si>
    <t>Unemployment insurance 8,3%
Work injury 0,3%
Instituto Colombiano de Bienestar Familiar - 3% (applicable for workers that earn more than 10 minimum wages).
Servicio Nacional de Aprendizaje - 2% (applicable for workers that earn more than 10 minimum wages).
Cajas de Compensación Familiar - 4%</t>
  </si>
  <si>
    <t>Cuota Banco Popular -1%</t>
  </si>
  <si>
    <t>Work injury 0,3%
Unemployment insurance 3%
Family allowances 5%
Cuota Banco Popular - 0,5%
Instituto Nacional de Aprendizaje - 1,5%
Instituto Mixto de Ayuda Social -0,5%</t>
  </si>
  <si>
    <t>Unemployment insurance 2%
Seguro Social Campesino - 0,35%
Ley orgánica de discapacidad - 0,10%
Administration fee - 0,36%</t>
  </si>
  <si>
    <t>Work injury 0,55%
Unemployment insurance 1%
Seguro Social Campesino - 0,35%
Administration fee - 0,44%</t>
  </si>
  <si>
    <t>Work injury 1%</t>
  </si>
  <si>
    <t>Work injury 3%
Instituto Técnico de Capacitación y Productividad - INTECAP - 1%
Instituto de Recreación de trabajadores del sector privado - IRTRA - 1%</t>
  </si>
  <si>
    <t>Fondo Social para la Vivienda - FOSOVI - 1,5%</t>
  </si>
  <si>
    <t>Work injury 0,2%
Instituto Nacional de Formación Profesional - INFOP - 1%
Fondo Social para la Vivienda - FOSOVI - 1,5%</t>
  </si>
  <si>
    <t>National Housing Trust  - NHT -  2%
Education tax - 2,25%</t>
  </si>
  <si>
    <t>National Housing Trust - NHT - 3%
Education tax - 3,5%
HEART Trust - 3%</t>
  </si>
  <si>
    <t>Work injury 1,98%
Day care centers and social contributions - 1%
INFONAVIT (Vivienda) - 5%</t>
  </si>
  <si>
    <t>Work injury 1,5%
Víctimas de guerra - 1,5%
Instituto Nacional Tecnológico (INATEC) - 2%</t>
  </si>
  <si>
    <t xml:space="preserve">  </t>
  </si>
  <si>
    <t>Education insurance - 1,25%</t>
  </si>
  <si>
    <t>Work injury 0,42%
Education insurance - 1,5%</t>
  </si>
  <si>
    <t>Perú</t>
  </si>
  <si>
    <t>Compensación por tiempo de Servicios-8,3%
Work injury 0,6%</t>
  </si>
  <si>
    <t>Sistema Nacional de Formación y Capacitación Laboral - SINAFOCAL- 1%</t>
  </si>
  <si>
    <t>Dom. Republic</t>
  </si>
  <si>
    <t>Instituto de Formación Profesional - INFOTEP - 0,05%</t>
  </si>
  <si>
    <t>Work injury 1,2%
Instituto de Formación Profesional - INFOTEP -  1%</t>
  </si>
  <si>
    <t>INSAFORP - 1%</t>
  </si>
  <si>
    <t>Fondo de Reconversión Laboral (FRL) - 0,125%</t>
  </si>
  <si>
    <t>Work injury 6,9%
Fondo de Reconversión Laboral (FRL) - 0,125%</t>
  </si>
  <si>
    <t>Family allowances 0,5%
Instituto Nacional de Cooperación Educacional - 0,5%
Subsistema de Vivienda y Habitat - 1%</t>
  </si>
  <si>
    <t>Work injury 0,75%
Unemployment insurance 2%
Instituto Nacional de Cooperación Educacional - 2%
Subsistema de Vivienda y Habitat - 2%</t>
  </si>
  <si>
    <t>Others Employee's contributions</t>
  </si>
  <si>
    <t>Others Employers' contributions</t>
  </si>
  <si>
    <t>Others Total</t>
  </si>
  <si>
    <t>Work injury</t>
  </si>
  <si>
    <t>Unemployment insurance</t>
  </si>
  <si>
    <t>Table A.3. Other contributions: rates and description</t>
  </si>
  <si>
    <t>Table A.2. Other contributions: rates applicable to average wages</t>
  </si>
  <si>
    <t>Indice</t>
  </si>
  <si>
    <t>Frequency</t>
  </si>
  <si>
    <t>Monthly value 2013
(local currency)</t>
  </si>
  <si>
    <t>Monthly value 2013
(US$ PPP)</t>
  </si>
  <si>
    <t>Notes</t>
  </si>
  <si>
    <t>Monthly</t>
  </si>
  <si>
    <t>Average montly wage for the semester</t>
  </si>
  <si>
    <t>Daily</t>
  </si>
  <si>
    <t>Daily value (19,650) multiplied by 30 days.</t>
  </si>
  <si>
    <t>Minimum wages are set according to economic activity. The average presented in the table includes wages for unqualified workers, semi-qualified, skilled, specialized and the average for agricultural workers.</t>
  </si>
  <si>
    <t xml:space="preserve">Montly </t>
  </si>
  <si>
    <t>Value form the ILO.</t>
  </si>
  <si>
    <t>Monthly average wage (daily wage multiplied by 30 days) of each industry.</t>
  </si>
  <si>
    <t>Minimum wages are set according to economic activity.  The value in this table corresponds to the average of monthly wages of each economic activity.</t>
  </si>
  <si>
    <t>Weekly</t>
  </si>
  <si>
    <t>Weekly value multiplied by 4.3 weeks per month.</t>
  </si>
  <si>
    <t>Mexico</t>
  </si>
  <si>
    <t>Minimum wages are set according to geographical zone.  The value presented is the average of the the three zones.</t>
  </si>
  <si>
    <t>Hourly</t>
  </si>
  <si>
    <t xml:space="preserve">Minimum wages are set according to economic activity.  The value in this table corresponds to the average of monthly wages of each economic activity. The hourly wage is multiplied by 8 hours per day and by 30 days per month. </t>
  </si>
  <si>
    <t>Trinidad &amp; Tobago</t>
  </si>
  <si>
    <t xml:space="preserve">Minimum wages are set according to geographical zone (urban and rural).  The value presented corresponds to the monthly average of the second semester in the two zones. </t>
  </si>
  <si>
    <t>Notes: 
(1) The minimum wage was obtained from ILO.
(2) In Guatemala, for labor costs calculations, the minimum wage includes the annual bonus of 250 quetzales.
(3) The data for Nicaragua and Jamaica are presented for 2012 due to availability of Household Surveys.</t>
  </si>
  <si>
    <r>
      <t>Dom. Rep.</t>
    </r>
    <r>
      <rPr>
        <b/>
        <sz val="9"/>
        <color theme="1"/>
        <rFont val="Times New Roman"/>
        <family val="1"/>
      </rPr>
      <t xml:space="preserve"> (1)</t>
    </r>
  </si>
  <si>
    <r>
      <t>Guatemala</t>
    </r>
    <r>
      <rPr>
        <b/>
        <sz val="8"/>
        <color theme="1"/>
        <rFont val="Times New Roman"/>
        <family val="1"/>
      </rPr>
      <t xml:space="preserve"> (2)</t>
    </r>
  </si>
  <si>
    <r>
      <t>Monthly average wage (daily wage multiplied by 30 days) including wages of agricultural workers and non-agricultural workers</t>
    </r>
    <r>
      <rPr>
        <sz val="8"/>
        <color theme="1"/>
        <rFont val="Times New Roman"/>
        <family val="1"/>
      </rPr>
      <t xml:space="preserve"> (1)</t>
    </r>
  </si>
  <si>
    <r>
      <t>Jamaica</t>
    </r>
    <r>
      <rPr>
        <b/>
        <sz val="8"/>
        <color theme="1"/>
        <rFont val="Times New Roman"/>
        <family val="1"/>
      </rPr>
      <t xml:space="preserve"> (3)</t>
    </r>
  </si>
  <si>
    <r>
      <t>Nicaragua</t>
    </r>
    <r>
      <rPr>
        <b/>
        <sz val="8"/>
        <color theme="1"/>
        <rFont val="Times New Roman"/>
        <family val="1"/>
      </rPr>
      <t xml:space="preserve"> (3)</t>
    </r>
  </si>
  <si>
    <t>fixed scale</t>
  </si>
  <si>
    <t>Individual dismissals</t>
  </si>
  <si>
    <t>Notice and severance pay</t>
  </si>
  <si>
    <t>Difficulty of dismisal</t>
  </si>
  <si>
    <t>COU</t>
  </si>
  <si>
    <t>year</t>
  </si>
  <si>
    <t>EPR_v3</t>
  </si>
  <si>
    <t>REGULAR1</t>
  </si>
  <si>
    <t>REGULAR2</t>
  </si>
  <si>
    <t>REGULAR3_v3</t>
  </si>
  <si>
    <t>ARG2013</t>
  </si>
  <si>
    <t>BHS2013</t>
  </si>
  <si>
    <t>BHS</t>
  </si>
  <si>
    <t>BOL2013</t>
  </si>
  <si>
    <t>BRA2012</t>
  </si>
  <si>
    <t>BRB2013</t>
  </si>
  <si>
    <t>CHL2013</t>
  </si>
  <si>
    <t>COL2013</t>
  </si>
  <si>
    <t>CRI2013</t>
  </si>
  <si>
    <t>DOM2013</t>
  </si>
  <si>
    <t>ECU2013</t>
  </si>
  <si>
    <t>SLV2013</t>
  </si>
  <si>
    <t>GTM2013</t>
  </si>
  <si>
    <t>HND2013</t>
  </si>
  <si>
    <t>JAM2013</t>
  </si>
  <si>
    <t>MEX2013</t>
  </si>
  <si>
    <t>NIC2013</t>
  </si>
  <si>
    <t>PAN2013</t>
  </si>
  <si>
    <t>PER2013</t>
  </si>
  <si>
    <t>PRY2013</t>
  </si>
  <si>
    <t>URY2013</t>
  </si>
  <si>
    <t>VEN2013</t>
  </si>
  <si>
    <t>LA</t>
  </si>
  <si>
    <t>Notice and severance pay for no-fault individual dismissals</t>
  </si>
  <si>
    <r>
      <t xml:space="preserve">Net wage for employees, gross wage for employers.
</t>
    </r>
    <r>
      <rPr>
        <b/>
        <sz val="9"/>
        <color theme="1"/>
        <rFont val="Times New Roman"/>
        <family val="1"/>
      </rPr>
      <t xml:space="preserve">Work injury: </t>
    </r>
    <r>
      <rPr>
        <sz val="9"/>
        <color theme="1"/>
        <rFont val="Times New Roman"/>
        <family val="1"/>
      </rPr>
      <t xml:space="preserve">two minimum wages.
</t>
    </r>
    <r>
      <rPr>
        <b/>
        <sz val="9"/>
        <color theme="1"/>
        <rFont val="Times New Roman"/>
        <family val="1"/>
      </rPr>
      <t>Solidarity fund (pensions):</t>
    </r>
    <r>
      <rPr>
        <sz val="9"/>
        <color theme="1"/>
        <rFont val="Times New Roman"/>
        <family val="1"/>
      </rPr>
      <t xml:space="preserve"> 4 minimum wages.</t>
    </r>
  </si>
  <si>
    <t>Cost of JSP</t>
  </si>
  <si>
    <t>Cost of firing notice</t>
  </si>
  <si>
    <t>Cost of severance pay</t>
  </si>
  <si>
    <t>ELR indicator-individual dismissal</t>
  </si>
  <si>
    <t>C1 EPL indicator-Procedural inconveniences</t>
  </si>
  <si>
    <t>C2 EPL indicator-notice and sev. Pay</t>
  </si>
  <si>
    <t>C3 EPL indicator-Difficulty of dismissals</t>
  </si>
  <si>
    <t>0.8192*</t>
  </si>
  <si>
    <t>0.7497*</t>
  </si>
  <si>
    <t>0.7988*</t>
  </si>
  <si>
    <t>-0.6655*</t>
  </si>
  <si>
    <t>0.5567*</t>
  </si>
  <si>
    <t>-0.6007*</t>
  </si>
  <si>
    <t>Correlation matriz (significance level at 95%)</t>
  </si>
  <si>
    <t>Note: the information to calculate the EPR indicator corresponds to 2013, except for Brazil that is 2012</t>
  </si>
  <si>
    <t>EPR indicator-individual dismissal</t>
  </si>
  <si>
    <t>C1 EPR indicator-Procedural inconveniences</t>
  </si>
  <si>
    <t>C2 EPR indicator-notice and sev. Pay</t>
  </si>
  <si>
    <t>C3 EPR indicator-Difficulty of dismissals</t>
  </si>
  <si>
    <t>ACSL</t>
  </si>
  <si>
    <t>MCSL</t>
  </si>
  <si>
    <t>PAIS</t>
  </si>
  <si>
    <t>Caribbean</t>
  </si>
  <si>
    <t>Mandatory social security contributions</t>
  </si>
  <si>
    <t>mensual</t>
  </si>
  <si>
    <t>annual</t>
  </si>
  <si>
    <t>Salario promedio 2013 de informales en la actividad principal</t>
  </si>
  <si>
    <t>% of average annual wage of informal workers</t>
  </si>
  <si>
    <t>Figure 2. The non-wage cost of salaried labor (NWC), 2014</t>
  </si>
  <si>
    <t>Figure 3. The average non-wage cost of salaried labor (NWC as % of average wage of informal workers), 2014</t>
  </si>
  <si>
    <t>Figure 4. The minimum cost of salaried labor (MCSL), 2014</t>
  </si>
  <si>
    <t>Figure 5. Mandatory contributions: by employer and employee</t>
  </si>
  <si>
    <t xml:space="preserve">Figure 5. Mandatory contributions as a share of (average annual) base wage: By employer and employee. </t>
  </si>
  <si>
    <t xml:space="preserve">Figure 6. Pensions contributions as a share of (average annual) base wage: By employer and employee. </t>
  </si>
  <si>
    <t xml:space="preserve">Figure 7. Health contributions as a share of (average annual) base wage: By employer and employee. </t>
  </si>
  <si>
    <t xml:space="preserve">Figure 8. Other contributions as a share of (average annual) base wage: By employer and employee. </t>
  </si>
  <si>
    <t>Figure 6,7, 8. Mandatory contributions: by employer and employee</t>
  </si>
  <si>
    <t>Figure 9: Average non-wage cost of salaried labor: Employees contributions</t>
  </si>
  <si>
    <t>Figure 10: The minimum cost of salaried labor: Employees contributions</t>
  </si>
  <si>
    <t xml:space="preserve">Figure 11: Average non-wage cost of salaried labor: Employers contributions </t>
  </si>
  <si>
    <t>Figure 12: The minimum cost of salaried labor: Employers contributions</t>
  </si>
  <si>
    <t>Figure 13. Protection of permanent workers against individual dismissals.</t>
  </si>
  <si>
    <t xml:space="preserve">Figure 14. Relationship between cost of job security provisions as share of wages (firing notices and severance pay) and the EPR index </t>
  </si>
  <si>
    <t xml:space="preserve">Figure 1a. The average non-wage cost of salaried labor (NWC) 
Expressed as % of average wages
</t>
  </si>
  <si>
    <t xml:space="preserve">Figure 1b. The minimum cost of salaried labor (MCSL)
Expressed as % of GDP per worker
</t>
  </si>
  <si>
    <r>
      <t>Notes: 
(1) In the case of Colombia, we consider the scenario as of January 1st 2014. During 2013, Colombia implemented a tax reform in two steps; one took effect on May 2013 and the other on January 1st 2014. 
(2) In Colombia, among other contributions is work injury.  This contribution is not applicable for workers earning the minimum wage; the lower threshold for this contribution is equal to 2 minimum wages.  SENA and ICBF contributions are effective for workers with an income higher than 10 minimum wages. FInally contributions for the solidarity fund (0-2%) are applicable to workers with wages higher than 4 minimum wages.
(3) Minimum wages are presented monthly. Legally the frequency of the minimum wage is monthly in Argentina, Bolivia, Brazil, Chile, Costa Rica, Ecuador, Honduras, Nicaragua, Paraguay, Peru, Dominican Republic, Trinidad &amp; Tobago, Uruguay and Venezuela; weekly in Jamaica; daily in Colombia, El Salvador, Guatemala and Mexico; and hourly in Panama. 
(4) In Ecuador, apart from the annual bonus equivalent to 30 days or one salary per year, there is an additional annual payment equivalent to one minimum wage per year.
(5) In Bolivia there is an additional employee contribution for pensions: the Solidarity Fund-additional mandatory contributions, which are applicable for individuals that earn more than 10 minimum wages. The rates are from 0% to 10%. This is not included in the total rate presented in this table.
(6) In Bolivia the employers contributions to the Solidarity Fund (3%-pensions) are applicable for individual that earn more than the minimum wage.
(7) For the calculation of labor costs in Guatemala the minimum wage is added to the bonus of 250 quetzales. 
(8) There are no official data, we report ILO estimates. 
(9) Income data for Jamaica and Nicaragua correspond to 2012 due to the availability of the household survey. 
(10) In Mexico, contributions for sickness and maternity are applicable for workers that earn more than 3 minimum wages. Besides, the contribution for Sickness and maternity (regular-20.4%) has a a taxable base the minimum wage.
(11) In Nicaragua, employer contributions for training have the gross wage as the taxable base.
(12) In Panama, the taxable base for pensions and health mandatory contributions  is the net wage.  However, employees pay a rate of 7.25% on their annual 13th bonus for old-age and health contributions. Besides, bonuses paid to employees are taxed at 10.75% for the old-age and healthcare program.  The taxable base for Education Insurance contributions (for employers-1.5% and employees-1.25%is the gross wage).
(13) In Honduras the employers contributions for pensions (2%), health (5%) and work injury (0.2%) are applicable for individuals that earn more than the minimum wage (the minimum wage is not included). Besides, the upper threshold for all the contributions are 84.000, which is lower than the average wage (in this table are presented the rates applicable to the average wage).
(14) For detailed information about other contributions apart from pensions, health and training, see Table A2.</t>
    </r>
    <r>
      <rPr>
        <i/>
        <sz val="9"/>
        <color theme="1"/>
        <rFont val="Calibri"/>
        <family val="2"/>
        <scheme val="minor"/>
      </rPr>
      <t xml:space="preserve">
</t>
    </r>
  </si>
  <si>
    <t>Original unit and short description of typical cases</t>
  </si>
  <si>
    <t>Assignment of numerical strictness scores</t>
  </si>
  <si>
    <t>Assigned scores</t>
  </si>
  <si>
    <t>Notification Procedures</t>
  </si>
  <si>
    <t>Scale 0‑3</t>
  </si>
  <si>
    <t>Scale (0‑3) × 2</t>
  </si>
  <si>
    <t xml:space="preserve">when an oral statement is enough; </t>
  </si>
  <si>
    <t>when a written statement of the reasons for dismissal must be supplied to the employee;</t>
  </si>
  <si>
    <t>when a third party (such as works council or the competent labor authority) must be notified;</t>
  </si>
  <si>
    <t>when the employer cannot proceed to dismissal without authorization from a third party.</t>
  </si>
  <si>
    <t>Delay involved before notice can start</t>
  </si>
  <si>
    <t>Days</t>
  </si>
  <si>
    <t>Estimated time includes, where relevant, the following assumptions: 6 days are counted in case of required warning procedure, 1 day when dismissal can be notified orally or the notice can be directly handed to the employee, 2 days when a letter needs to be sent by mail and 3 days when this must be a registered letter.</t>
  </si>
  <si>
    <t>≤ 2</t>
  </si>
  <si>
    <t>&lt; 10</t>
  </si>
  <si>
    <t>&lt; 18</t>
  </si>
  <si>
    <t>&lt; 26</t>
  </si>
  <si>
    <t>&lt; 35</t>
  </si>
  <si>
    <t>&lt; 45</t>
  </si>
  <si>
    <t>≥ 45</t>
  </si>
  <si>
    <t>Length of the notice period at</t>
  </si>
  <si>
    <t>9 months tenure</t>
  </si>
  <si>
    <t>Months</t>
  </si>
  <si>
    <t>≤ 0.4</t>
  </si>
  <si>
    <t>≤ 0.8</t>
  </si>
  <si>
    <t>≤ 1.2</t>
  </si>
  <si>
    <t>&lt; 1.6</t>
  </si>
  <si>
    <t>&lt; 2</t>
  </si>
  <si>
    <t>≥ 2</t>
  </si>
  <si>
    <t>4 years tenure</t>
  </si>
  <si>
    <t>≤ 0.75</t>
  </si>
  <si>
    <t>≤ 1.25</t>
  </si>
  <si>
    <t>&lt; 2.5</t>
  </si>
  <si>
    <t>&lt; 3.5</t>
  </si>
  <si>
    <t>≥ 3.5</t>
  </si>
  <si>
    <t>20 years tenure</t>
  </si>
  <si>
    <t>&lt; 1</t>
  </si>
  <si>
    <t>≤ 2.75</t>
  </si>
  <si>
    <t>&lt; 5</t>
  </si>
  <si>
    <t>&lt; 7</t>
  </si>
  <si>
    <t>&lt; 9</t>
  </si>
  <si>
    <t>&lt; 11</t>
  </si>
  <si>
    <t>≥ 11</t>
  </si>
  <si>
    <t>Severance pay at</t>
  </si>
  <si>
    <t>Months pay</t>
  </si>
  <si>
    <t>≤ 0.5</t>
  </si>
  <si>
    <t>≤ 1</t>
  </si>
  <si>
    <t>≤ 1.75</t>
  </si>
  <si>
    <t>≤ 2.5</t>
  </si>
  <si>
    <t>&lt; 3</t>
  </si>
  <si>
    <t>≥ 3</t>
  </si>
  <si>
    <t>≤ 3</t>
  </si>
  <si>
    <t>&lt; 4</t>
  </si>
  <si>
    <t>≥ 4</t>
  </si>
  <si>
    <t>≤ 6</t>
  </si>
  <si>
    <t>≤ 10</t>
  </si>
  <si>
    <t>≤ 12</t>
  </si>
  <si>
    <t>≤ 18</t>
  </si>
  <si>
    <t>&gt; 18</t>
  </si>
  <si>
    <t>Definition of justified or unfair dismissal</t>
  </si>
  <si>
    <t>Scale (0‑3) × 2</t>
  </si>
  <si>
    <t>when worker capability or redundancy of the job are adequate and sufficient ground for dismissal;</t>
  </si>
  <si>
    <t>when social considerations, age or job tenure must when possible influence the choice of which worker(s) to dismiss;</t>
  </si>
  <si>
    <t>when a transfer and/or a retraining to adapt the worker to different work must be attempted prior to dismissal;</t>
  </si>
  <si>
    <t>when worker capability cannot be a ground for dismissal.</t>
  </si>
  <si>
    <t>Length of trial period</t>
  </si>
  <si>
    <t xml:space="preserve">Period within which, regular contracts are not fully covered by employment protection provisions and unfair dismissal claims can usually not be made. </t>
  </si>
  <si>
    <t>≥ 24</t>
  </si>
  <si>
    <t>&gt; 12</t>
  </si>
  <si>
    <t>&gt; 9</t>
  </si>
  <si>
    <t>&gt; 5</t>
  </si>
  <si>
    <t>&gt; 2.5</t>
  </si>
  <si>
    <t>≥ 1.5</t>
  </si>
  <si>
    <t>&lt; 1.5</t>
  </si>
  <si>
    <t>Compensation following unfair dismissal</t>
  </si>
  <si>
    <t>Typical compensation at 20 years of tenure, including back pay and other compensation (e.g. for future lost earnings in lieu of reinstatement or psychological injury), but excluding ordinary severance pay.</t>
  </si>
  <si>
    <t>≤ 8</t>
  </si>
  <si>
    <t>≤ 24</t>
  </si>
  <si>
    <t>≤ 30</t>
  </si>
  <si>
    <t>&gt; 30</t>
  </si>
  <si>
    <t>Possibility of reinstatement following unfair dismissal</t>
  </si>
  <si>
    <t>Scale 0‑3</t>
  </si>
  <si>
    <t>Scale (0‑3) × 2</t>
  </si>
  <si>
    <t>no right or practice of reinstatement;</t>
  </si>
  <si>
    <t>reinstatement rarely or sometimes made available;</t>
  </si>
  <si>
    <t>reinstatement fairly often made available;</t>
  </si>
  <si>
    <t>reinstatement (almost) always made available;</t>
  </si>
  <si>
    <t>Maximum time to make a claim of unfair dismissal</t>
  </si>
  <si>
    <t>Maximum time period after dismissal notification up to which an unfair dismissal claim can be made.</t>
  </si>
  <si>
    <t>Before dismissal takes effect</t>
  </si>
  <si>
    <t>≤ 9</t>
  </si>
  <si>
    <t>&gt; 12</t>
  </si>
  <si>
    <t>Table 2. Quantifying the 9 basis measures of individuals dismissals of workers with regular contracts (EPR)</t>
  </si>
  <si>
    <t>Table 3: The average non-wage cost of salaried labor   (NWC), (as % of the avergae of net wages of formal salaried workers)</t>
  </si>
  <si>
    <t>Table 4: The minimum cost of salaried labor (MCSL)</t>
  </si>
  <si>
    <t>(as % of the GDP per worker)</t>
  </si>
  <si>
    <t>Table A.1. Minimum wages in Latin American countries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</si>
</sst>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44" formatCode="_(&quot;$&quot;* #,##0.00_);_(&quot;$&quot;* \(#,##0.00\);_(&quot;$&quot;* &quot;-&quot;??_);_(@_)"/>
    <numFmt numFmtId="43" formatCode="_(* #,##0.00_);_(* \(#,##0.00\);_(* &quot;-&quot;??_);_(@_)"/>
    <numFmt numFmtId="164" formatCode="_-* #,##0.00\ _€_-;\-* #,##0.00\ _€_-;_-* &quot;-&quot;??\ _€_-;_-@_-"/>
    <numFmt numFmtId="165" formatCode="0.0%"/>
    <numFmt numFmtId="166" formatCode="_-* #,##0_-;\-* #,##0_-;_-* &quot;-&quot;_-;_-@_-"/>
    <numFmt numFmtId="167" formatCode="_-* #,##0.00_-;\-* #,##0.00_-;_-* &quot;-&quot;??_-;_-@_-"/>
    <numFmt numFmtId="168" formatCode="_-* #,##0\ _p_t_a_-;\-* #,##0\ _p_t_a_-;_-* &quot;-&quot;\ _p_t_a_-;_-@_-"/>
    <numFmt numFmtId="169" formatCode="_-* #,##0\ _P_t_s_-;\-* #,##0\ _P_t_s_-;_-* &quot;-&quot;\ _P_t_s_-;_-@_-"/>
    <numFmt numFmtId="170" formatCode="_ * #,##0.00_ ;_ * \-#,##0.00_ ;_ * &quot;-&quot;??_ ;_ @_ "/>
    <numFmt numFmtId="171" formatCode="_-* #,##0.00\ _P_t_s_-;\-* #,##0.00\ _P_t_s_-;_-* &quot;-&quot;??\ _P_t_s_-;_-@_-"/>
    <numFmt numFmtId="172" formatCode="##0.0;\-##0.0;0.0;"/>
    <numFmt numFmtId="173" formatCode="\ \.\.;\ \.\.;\ \.\.;\ \.\."/>
    <numFmt numFmtId="174" formatCode="0.000%"/>
    <numFmt numFmtId="175" formatCode="_(* #,##0_);_(* \(#,##0\);_(* &quot;-&quot;??_);_(@_)"/>
    <numFmt numFmtId="176" formatCode="_(* #,##0.0000_);_(* \(#,##0.0000\);_(* &quot;-&quot;??_);_(@_)"/>
    <numFmt numFmtId="177" formatCode="_(* #,##0.00000_);_(* \(#,##0.00000\);_(* &quot;-&quot;??_);_(@_)"/>
    <numFmt numFmtId="178" formatCode="0.0"/>
    <numFmt numFmtId="179" formatCode="_(* #,##0.0_);_(* \(#,##0.0\);_(* &quot;-&quot;??_);_(@_)"/>
    <numFmt numFmtId="180" formatCode="#,##0.0_);\(#,##0.0\)"/>
  </numFmts>
  <fonts count="130">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name val="Arial"/>
      <family val="2"/>
    </font>
    <font>
      <sz val="11"/>
      <color indexed="8"/>
      <name val="Book Antiqua"/>
      <family val="2"/>
    </font>
    <font>
      <sz val="10"/>
      <color theme="1"/>
      <name val="Arial"/>
      <family val="2"/>
    </font>
    <font>
      <sz val="11"/>
      <color indexed="8"/>
      <name val="Calibri"/>
      <family val="2"/>
    </font>
    <font>
      <sz val="11"/>
      <color indexed="9"/>
      <name val="Book Antiqua"/>
      <family val="2"/>
    </font>
    <font>
      <sz val="10"/>
      <color theme="0"/>
      <name val="Arial"/>
      <family val="2"/>
    </font>
    <font>
      <sz val="11"/>
      <color indexed="9"/>
      <name val="Calibri"/>
      <family val="2"/>
    </font>
    <font>
      <b/>
      <sz val="11"/>
      <color indexed="63"/>
      <name val="Book Antiqua"/>
      <family val="2"/>
    </font>
    <font>
      <sz val="11"/>
      <color indexed="14"/>
      <name val="Book Antiqua"/>
      <family val="2"/>
    </font>
    <font>
      <sz val="10"/>
      <color rgb="FF9C0006"/>
      <name val="Arial"/>
      <family val="2"/>
    </font>
    <font>
      <b/>
      <sz val="11"/>
      <color indexed="52"/>
      <name val="Book Antiqua"/>
      <family val="2"/>
    </font>
    <font>
      <sz val="8"/>
      <name val="Arial"/>
      <family val="2"/>
    </font>
    <font>
      <b/>
      <sz val="10"/>
      <name val="Arial"/>
      <family val="2"/>
    </font>
    <font>
      <sz val="11"/>
      <color indexed="17"/>
      <name val="Calibri"/>
      <family val="2"/>
    </font>
    <font>
      <b/>
      <sz val="10"/>
      <color rgb="FFFA7D00"/>
      <name val="Arial"/>
      <family val="2"/>
    </font>
    <font>
      <b/>
      <sz val="11"/>
      <color indexed="52"/>
      <name val="Calibri"/>
      <family val="2"/>
    </font>
    <font>
      <b/>
      <sz val="11"/>
      <color indexed="9"/>
      <name val="Calibri"/>
      <family val="2"/>
    </font>
    <font>
      <sz val="11"/>
      <color indexed="52"/>
      <name val="Calibri"/>
      <family val="2"/>
    </font>
    <font>
      <b/>
      <sz val="11"/>
      <color indexed="9"/>
      <name val="Book Antiqua"/>
      <family val="2"/>
    </font>
    <font>
      <b/>
      <sz val="10"/>
      <color theme="0"/>
      <name val="Arial"/>
      <family val="2"/>
    </font>
    <font>
      <b/>
      <sz val="10"/>
      <color indexed="8"/>
      <name val="Verdana"/>
      <family val="2"/>
    </font>
    <font>
      <b/>
      <i/>
      <sz val="10"/>
      <color indexed="8"/>
      <name val="Verdana"/>
      <family val="2"/>
    </font>
    <font>
      <sz val="11"/>
      <color indexed="8"/>
      <name val="Verdana"/>
      <family val="2"/>
    </font>
    <font>
      <b/>
      <sz val="11"/>
      <color indexed="8"/>
      <name val="Verdana"/>
      <family val="2"/>
    </font>
    <font>
      <b/>
      <sz val="13"/>
      <color indexed="9"/>
      <name val="Verdana"/>
      <family val="2"/>
    </font>
    <font>
      <b/>
      <sz val="10"/>
      <color indexed="54"/>
      <name val="Verdana"/>
      <family val="2"/>
    </font>
    <font>
      <sz val="11"/>
      <color indexed="8"/>
      <name val="Arial"/>
      <family val="2"/>
    </font>
    <font>
      <b/>
      <u/>
      <sz val="8.5"/>
      <color indexed="8"/>
      <name val="MS Sans Serif"/>
      <family val="2"/>
    </font>
    <font>
      <b/>
      <sz val="8.5"/>
      <color indexed="12"/>
      <name val="MS Sans Serif"/>
      <family val="2"/>
    </font>
    <font>
      <b/>
      <sz val="8"/>
      <color indexed="12"/>
      <name val="Arial"/>
      <family val="2"/>
    </font>
    <font>
      <sz val="10"/>
      <name val="Calibri"/>
      <family val="2"/>
    </font>
    <font>
      <sz val="10"/>
      <color indexed="8"/>
      <name val="Arial"/>
      <family val="2"/>
    </font>
    <font>
      <sz val="10"/>
      <color indexed="8"/>
      <name val="MS Sans Serif"/>
      <family val="2"/>
    </font>
    <font>
      <sz val="11"/>
      <color indexed="62"/>
      <name val="Book Antiqua"/>
      <family val="2"/>
    </font>
    <font>
      <b/>
      <sz val="11"/>
      <color indexed="56"/>
      <name val="Calibri"/>
      <family val="2"/>
    </font>
    <font>
      <b/>
      <sz val="9"/>
      <name val="Arial"/>
      <family val="2"/>
    </font>
    <font>
      <sz val="11"/>
      <color indexed="62"/>
      <name val="Calibri"/>
      <family val="2"/>
    </font>
    <font>
      <b/>
      <sz val="11"/>
      <color indexed="8"/>
      <name val="Book Antiqua"/>
      <family val="2"/>
    </font>
    <font>
      <i/>
      <sz val="11"/>
      <color indexed="23"/>
      <name val="Book Antiqua"/>
      <family val="2"/>
    </font>
    <font>
      <sz val="11"/>
      <color indexed="8"/>
      <name val="Calibri"/>
      <family val="2"/>
      <charset val="1"/>
    </font>
    <font>
      <i/>
      <sz val="10"/>
      <color rgb="FF7F7F7F"/>
      <name val="Arial"/>
      <family val="2"/>
    </font>
    <font>
      <u/>
      <sz val="11"/>
      <color rgb="FF800080"/>
      <name val="Calibri"/>
      <family val="2"/>
      <scheme val="minor"/>
    </font>
    <font>
      <sz val="8"/>
      <color indexed="8"/>
      <name val="Arial"/>
      <family val="2"/>
    </font>
    <font>
      <sz val="10"/>
      <color indexed="8"/>
      <name val="Arial"/>
      <family val="2"/>
      <charset val="238"/>
    </font>
    <font>
      <sz val="11"/>
      <color indexed="17"/>
      <name val="Book Antiqua"/>
      <family val="2"/>
    </font>
    <font>
      <sz val="10"/>
      <color rgb="FF006100"/>
      <name val="Arial"/>
      <family val="2"/>
    </font>
    <font>
      <b/>
      <sz val="8"/>
      <color indexed="8"/>
      <name val="MS Sans Serif"/>
      <family val="2"/>
    </font>
    <font>
      <b/>
      <sz val="12"/>
      <name val="Arial"/>
      <family val="2"/>
    </font>
    <font>
      <b/>
      <sz val="15"/>
      <color indexed="57"/>
      <name val="Book Antiqua"/>
      <family val="2"/>
    </font>
    <font>
      <b/>
      <sz val="15"/>
      <color theme="3"/>
      <name val="Arial"/>
      <family val="2"/>
    </font>
    <font>
      <b/>
      <sz val="13"/>
      <color indexed="57"/>
      <name val="Book Antiqua"/>
      <family val="2"/>
    </font>
    <font>
      <b/>
      <sz val="13"/>
      <color theme="3"/>
      <name val="Arial"/>
      <family val="2"/>
    </font>
    <font>
      <b/>
      <sz val="11"/>
      <color indexed="57"/>
      <name val="Book Antiqua"/>
      <family val="2"/>
    </font>
    <font>
      <b/>
      <sz val="11"/>
      <color theme="3"/>
      <name val="Arial"/>
      <family val="2"/>
    </font>
    <font>
      <u/>
      <sz val="10"/>
      <color indexed="12"/>
      <name val="Arial"/>
      <family val="2"/>
    </font>
    <font>
      <u/>
      <sz val="11"/>
      <color rgb="FF0000FF"/>
      <name val="Calibri"/>
      <family val="2"/>
      <scheme val="minor"/>
    </font>
    <font>
      <u/>
      <sz val="10"/>
      <color theme="10"/>
      <name val="Arial"/>
      <family val="2"/>
    </font>
    <font>
      <u/>
      <sz val="11"/>
      <color theme="10"/>
      <name val="Calibri"/>
      <family val="2"/>
    </font>
    <font>
      <u/>
      <sz val="11"/>
      <color theme="10"/>
      <name val="Calibri"/>
      <family val="2"/>
      <scheme val="minor"/>
    </font>
    <font>
      <u/>
      <sz val="10"/>
      <color indexed="12"/>
      <name val="MS Sans Serif"/>
      <family val="2"/>
    </font>
    <font>
      <sz val="11"/>
      <color indexed="20"/>
      <name val="Calibri"/>
      <family val="2"/>
    </font>
    <font>
      <sz val="10"/>
      <color rgb="FF3F3F76"/>
      <name val="Arial"/>
      <family val="2"/>
    </font>
    <font>
      <sz val="8"/>
      <name val="Arial"/>
      <family val="2"/>
      <charset val="238"/>
    </font>
    <font>
      <sz val="11"/>
      <color indexed="52"/>
      <name val="Book Antiqua"/>
      <family val="2"/>
    </font>
    <font>
      <sz val="10"/>
      <color rgb="FFFA7D00"/>
      <name val="Arial"/>
      <family val="2"/>
    </font>
    <font>
      <sz val="11"/>
      <color indexed="60"/>
      <name val="Book Antiqua"/>
      <family val="2"/>
    </font>
    <font>
      <sz val="10"/>
      <color rgb="FF9C6500"/>
      <name val="Arial"/>
      <family val="2"/>
    </font>
    <font>
      <sz val="11"/>
      <color theme="1"/>
      <name val="Calibri"/>
      <family val="3"/>
      <charset val="129"/>
      <scheme val="minor"/>
    </font>
    <font>
      <sz val="11"/>
      <color rgb="FF000000"/>
      <name val="Calibri"/>
      <family val="2"/>
      <scheme val="minor"/>
    </font>
    <font>
      <sz val="11"/>
      <name val="Arial"/>
      <family val="2"/>
    </font>
    <font>
      <sz val="12"/>
      <color theme="1"/>
      <name val="Calibri"/>
      <family val="2"/>
      <scheme val="minor"/>
    </font>
    <font>
      <sz val="11"/>
      <name val="Calibri"/>
      <family val="2"/>
    </font>
    <font>
      <sz val="10"/>
      <name val="MS Sans Serif"/>
      <family val="2"/>
    </font>
    <font>
      <b/>
      <sz val="10"/>
      <color rgb="FF3F3F3F"/>
      <name val="Arial"/>
      <family val="2"/>
    </font>
    <font>
      <b/>
      <u/>
      <sz val="10"/>
      <color indexed="8"/>
      <name val="MS Sans Serif"/>
      <family val="2"/>
    </font>
    <font>
      <b/>
      <sz val="8.5"/>
      <color indexed="8"/>
      <name val="MS Sans Serif"/>
      <family val="2"/>
    </font>
    <font>
      <sz val="8"/>
      <color indexed="8"/>
      <name val="MS Sans Serif"/>
      <family val="2"/>
    </font>
    <font>
      <b/>
      <sz val="11"/>
      <color indexed="63"/>
      <name val="Calibri"/>
      <family val="2"/>
    </font>
    <font>
      <i/>
      <sz val="10"/>
      <name val="Arial"/>
      <family val="2"/>
    </font>
    <font>
      <sz val="10"/>
      <name val="Courier"/>
      <family val="3"/>
    </font>
    <font>
      <sz val="11"/>
      <color indexed="10"/>
      <name val="Calibri"/>
      <family val="2"/>
    </font>
    <font>
      <i/>
      <sz val="11"/>
      <color indexed="23"/>
      <name val="Calibri"/>
      <family val="2"/>
    </font>
    <font>
      <b/>
      <sz val="18"/>
      <color indexed="57"/>
      <name val="Book Antiqua"/>
      <family val="2"/>
    </font>
    <font>
      <b/>
      <sz val="8"/>
      <name val="Arial"/>
      <family val="2"/>
    </font>
    <font>
      <b/>
      <sz val="18"/>
      <color indexed="56"/>
      <name val="Cambria"/>
      <family val="2"/>
    </font>
    <font>
      <b/>
      <sz val="15"/>
      <color indexed="56"/>
      <name val="Calibri"/>
      <family val="2"/>
    </font>
    <font>
      <b/>
      <sz val="13"/>
      <color indexed="56"/>
      <name val="Calibri"/>
      <family val="2"/>
    </font>
    <font>
      <b/>
      <sz val="10"/>
      <color theme="1"/>
      <name val="Arial"/>
      <family val="2"/>
    </font>
    <font>
      <sz val="11"/>
      <color indexed="10"/>
      <name val="Book Antiqua"/>
      <family val="2"/>
    </font>
    <font>
      <sz val="10"/>
      <color rgb="FFFF0000"/>
      <name val="Arial"/>
      <family val="2"/>
    </font>
    <font>
      <sz val="11"/>
      <color theme="0"/>
      <name val="Calibri"/>
      <family val="2"/>
      <scheme val="minor"/>
    </font>
    <font>
      <b/>
      <sz val="9"/>
      <color theme="0"/>
      <name val="Calibri"/>
      <family val="2"/>
      <scheme val="minor"/>
    </font>
    <font>
      <b/>
      <sz val="10"/>
      <color theme="0"/>
      <name val="Calibri"/>
      <family val="2"/>
      <scheme val="minor"/>
    </font>
    <font>
      <i/>
      <sz val="10"/>
      <color theme="1"/>
      <name val="Calibri"/>
      <family val="2"/>
      <scheme val="minor"/>
    </font>
    <font>
      <b/>
      <sz val="11"/>
      <color theme="1"/>
      <name val="Arial Narrow"/>
      <family val="2"/>
    </font>
    <font>
      <b/>
      <sz val="14"/>
      <color theme="1"/>
      <name val="Calibri"/>
      <family val="2"/>
      <scheme val="minor"/>
    </font>
    <font>
      <sz val="10"/>
      <color theme="1"/>
      <name val="Calibri"/>
      <family val="2"/>
      <scheme val="minor"/>
    </font>
    <font>
      <b/>
      <sz val="10"/>
      <color theme="1"/>
      <name val="Arial Narrow"/>
      <family val="2"/>
    </font>
    <font>
      <sz val="9"/>
      <color theme="1"/>
      <name val="Calibri"/>
      <family val="2"/>
      <scheme val="minor"/>
    </font>
    <font>
      <b/>
      <sz val="16"/>
      <color theme="1"/>
      <name val="Calibri"/>
      <family val="2"/>
      <scheme val="minor"/>
    </font>
    <font>
      <b/>
      <sz val="12"/>
      <color theme="1"/>
      <name val="Times New Roman"/>
      <family val="1"/>
    </font>
    <font>
      <b/>
      <sz val="14"/>
      <color theme="1"/>
      <name val="Times New Roman"/>
      <family val="1"/>
    </font>
    <font>
      <sz val="11"/>
      <color rgb="FFFF0000"/>
      <name val="Calibri"/>
      <family val="2"/>
      <scheme val="minor"/>
    </font>
    <font>
      <sz val="11"/>
      <name val="Calibri"/>
      <family val="2"/>
      <scheme val="minor"/>
    </font>
    <font>
      <sz val="10"/>
      <color indexed="8"/>
      <name val="Calibri"/>
      <family val="2"/>
    </font>
    <font>
      <b/>
      <sz val="9"/>
      <color indexed="8"/>
      <name val="Calibri"/>
      <family val="2"/>
    </font>
    <font>
      <b/>
      <sz val="11"/>
      <color indexed="8"/>
      <name val="Calibri"/>
      <family val="2"/>
    </font>
    <font>
      <b/>
      <sz val="9"/>
      <color theme="1"/>
      <name val="Times New Roman"/>
      <family val="1"/>
    </font>
    <font>
      <sz val="9"/>
      <color theme="1"/>
      <name val="Times New Roman"/>
      <family val="1"/>
    </font>
    <font>
      <i/>
      <sz val="9"/>
      <color theme="1"/>
      <name val="Calibri"/>
      <family val="2"/>
      <scheme val="minor"/>
    </font>
    <font>
      <i/>
      <sz val="8"/>
      <color theme="1"/>
      <name val="Calibri"/>
      <family val="2"/>
      <scheme val="minor"/>
    </font>
    <font>
      <i/>
      <sz val="12"/>
      <color theme="1"/>
      <name val="Times New Roman"/>
      <family val="1"/>
    </font>
    <font>
      <b/>
      <sz val="10"/>
      <color theme="1"/>
      <name val="Times New Roman"/>
      <family val="1"/>
    </font>
    <font>
      <sz val="10"/>
      <color theme="1"/>
      <name val="Times New Roman"/>
      <family val="1"/>
    </font>
    <font>
      <sz val="11"/>
      <color theme="1"/>
      <name val="Times New Roman"/>
      <family val="1"/>
    </font>
    <font>
      <b/>
      <sz val="11"/>
      <name val="Times New Roman"/>
      <family val="1"/>
    </font>
    <font>
      <b/>
      <sz val="11"/>
      <color theme="1"/>
      <name val="Times New Roman"/>
      <family val="1"/>
    </font>
    <font>
      <b/>
      <sz val="8"/>
      <color theme="1"/>
      <name val="Times New Roman"/>
      <family val="1"/>
    </font>
    <font>
      <sz val="8"/>
      <color theme="1"/>
      <name val="Times New Roman"/>
      <family val="1"/>
    </font>
    <font>
      <i/>
      <sz val="8"/>
      <color theme="1"/>
      <name val="Times New Roman"/>
      <family val="1"/>
    </font>
    <font>
      <i/>
      <sz val="10"/>
      <color theme="1"/>
      <name val="Times New Roman"/>
      <family val="1"/>
    </font>
    <font>
      <sz val="10"/>
      <color theme="1"/>
      <name val="Arial Narrow"/>
      <family val="2"/>
    </font>
    <font>
      <b/>
      <sz val="12"/>
      <color theme="1"/>
      <name val="Calibri"/>
      <family val="2"/>
      <scheme val="minor"/>
    </font>
    <font>
      <sz val="8"/>
      <color rgb="FF000000"/>
      <name val="Arial"/>
      <family val="2"/>
    </font>
    <font>
      <b/>
      <sz val="8"/>
      <color rgb="FF000000"/>
      <name val="Arial"/>
      <family val="2"/>
    </font>
    <font>
      <sz val="7"/>
      <color rgb="FF000000"/>
      <name val="Arial"/>
      <family val="2"/>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6"/>
      </patternFill>
    </fill>
    <fill>
      <patternFill patternType="solid">
        <fgColor indexed="47"/>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9"/>
      </patternFill>
    </fill>
    <fill>
      <patternFill patternType="solid">
        <fgColor indexed="44"/>
      </patternFill>
    </fill>
    <fill>
      <patternFill patternType="solid">
        <fgColor indexed="11"/>
      </patternFill>
    </fill>
    <fill>
      <patternFill patternType="solid">
        <fgColor indexed="51"/>
      </patternFill>
    </fill>
    <fill>
      <patternFill patternType="solid">
        <fgColor indexed="19"/>
      </patternFill>
    </fill>
    <fill>
      <patternFill patternType="solid">
        <fgColor indexed="1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9"/>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24"/>
        <bgColor indexed="64"/>
      </patternFill>
    </fill>
    <fill>
      <patternFill patternType="solid">
        <fgColor indexed="26"/>
        <bgColor indexed="64"/>
      </patternFill>
    </fill>
    <fill>
      <patternFill patternType="solid">
        <fgColor indexed="22"/>
        <bgColor indexed="10"/>
      </patternFill>
    </fill>
    <fill>
      <patternFill patternType="solid">
        <fgColor indexed="62"/>
      </patternFill>
    </fill>
    <fill>
      <patternFill patternType="solid">
        <fgColor indexed="10"/>
      </patternFill>
    </fill>
    <fill>
      <patternFill patternType="solid">
        <fgColor indexed="57"/>
      </patternFill>
    </fill>
    <fill>
      <patternFill patternType="solid">
        <fgColor indexed="22"/>
        <bgColor indexed="8"/>
      </patternFill>
    </fill>
    <fill>
      <patternFill patternType="solid">
        <fgColor indexed="10"/>
        <bgColor indexed="64"/>
      </patternFill>
    </fill>
    <fill>
      <patternFill patternType="solid">
        <fgColor theme="3" tint="-0.499984740745262"/>
        <bgColor indexed="64"/>
      </patternFill>
    </fill>
    <fill>
      <patternFill patternType="solid">
        <fgColor theme="9" tint="0.39997558519241921"/>
        <bgColor indexed="64"/>
      </patternFill>
    </fill>
    <fill>
      <patternFill patternType="solid">
        <fgColor rgb="FFDCE6F1"/>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theme="8" tint="0.59999389629810485"/>
        <bgColor indexed="64"/>
      </patternFill>
    </fill>
  </fills>
  <borders count="10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top style="thin">
        <color indexed="51"/>
      </top>
      <bottom style="double">
        <color indexed="51"/>
      </bottom>
      <diagonal/>
    </border>
    <border>
      <left/>
      <right/>
      <top/>
      <bottom style="thick">
        <color indexed="51"/>
      </bottom>
      <diagonal/>
    </border>
    <border>
      <left/>
      <right/>
      <top/>
      <bottom style="thick">
        <color indexed="43"/>
      </bottom>
      <diagonal/>
    </border>
    <border>
      <left/>
      <right/>
      <top/>
      <bottom style="medium">
        <color indexed="43"/>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theme="0"/>
      </top>
      <bottom style="thin">
        <color theme="0"/>
      </bottom>
      <diagonal/>
    </border>
    <border>
      <left/>
      <right/>
      <top style="thin">
        <color theme="0"/>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top style="thin">
        <color auto="1"/>
      </top>
      <bottom/>
      <diagonal/>
    </border>
    <border>
      <left style="thin">
        <color rgb="FFFFFFFF"/>
      </left>
      <right style="thin">
        <color rgb="FFFFFFFF"/>
      </right>
      <top style="thin">
        <color rgb="FFFFFFFF"/>
      </top>
      <bottom style="thin">
        <color rgb="FFFFFFFF"/>
      </bottom>
      <diagonal/>
    </border>
    <border>
      <left/>
      <right/>
      <top/>
      <bottom style="thin">
        <color auto="1"/>
      </bottom>
      <diagonal/>
    </border>
    <border>
      <left/>
      <right/>
      <top/>
      <bottom style="thin">
        <color rgb="FF95B3D7"/>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dotted">
        <color indexed="64"/>
      </bottom>
      <diagonal/>
    </border>
    <border>
      <left/>
      <right/>
      <top/>
      <bottom style="dotted">
        <color indexed="64"/>
      </bottom>
      <diagonal/>
    </border>
    <border>
      <left style="medium">
        <color indexed="64"/>
      </left>
      <right style="medium">
        <color indexed="64"/>
      </right>
      <top/>
      <bottom style="dotted">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medium">
        <color indexed="64"/>
      </right>
      <top style="dotted">
        <color indexed="64"/>
      </top>
      <bottom/>
      <diagonal/>
    </border>
    <border>
      <left/>
      <right/>
      <top style="dotted">
        <color indexed="64"/>
      </top>
      <bottom style="medium">
        <color indexed="64"/>
      </bottom>
      <diagonal/>
    </border>
  </borders>
  <cellStyleXfs count="378">
    <xf numFmtId="0" fontId="0" fillId="0" borderId="0"/>
    <xf numFmtId="9" fontId="1" fillId="0" borderId="0" applyFont="0" applyFill="0" applyBorder="0" applyAlignment="0" applyProtection="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1" fillId="10" borderId="0" applyNumberFormat="0" applyBorder="0" applyAlignment="0" applyProtection="0"/>
    <xf numFmtId="0" fontId="5" fillId="33" borderId="0" applyNumberFormat="0" applyBorder="0" applyAlignment="0" applyProtection="0"/>
    <xf numFmtId="0" fontId="6"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5" fillId="34" borderId="0" applyNumberFormat="0" applyBorder="0" applyAlignment="0" applyProtection="0"/>
    <xf numFmtId="0" fontId="6"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5" fillId="34" borderId="0" applyNumberFormat="0" applyBorder="0" applyAlignment="0" applyProtection="0"/>
    <xf numFmtId="0" fontId="6"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5" fillId="33" borderId="0" applyNumberFormat="0" applyBorder="0" applyAlignment="0" applyProtection="0"/>
    <xf numFmtId="0" fontId="6"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5" fillId="33" borderId="0" applyNumberFormat="0" applyBorder="0" applyAlignment="0" applyProtection="0"/>
    <xf numFmtId="0" fontId="6"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5" fillId="35" borderId="0" applyNumberFormat="0" applyBorder="0" applyAlignment="0" applyProtection="0"/>
    <xf numFmtId="0" fontId="6" fillId="30" borderId="0" applyNumberFormat="0" applyBorder="0" applyAlignment="0" applyProtection="0"/>
    <xf numFmtId="0" fontId="1"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34" borderId="0" applyNumberFormat="0" applyBorder="0" applyAlignment="0" applyProtection="0"/>
    <xf numFmtId="0" fontId="1" fillId="11" borderId="0" applyNumberFormat="0" applyBorder="0" applyAlignment="0" applyProtection="0"/>
    <xf numFmtId="0" fontId="5" fillId="35" borderId="0" applyNumberFormat="0" applyBorder="0" applyAlignment="0" applyProtection="0"/>
    <xf numFmtId="0" fontId="6"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5" fillId="34" borderId="0" applyNumberFormat="0" applyBorder="0" applyAlignment="0" applyProtection="0"/>
    <xf numFmtId="0" fontId="6"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5" fillId="41" borderId="0" applyNumberFormat="0" applyBorder="0" applyAlignment="0" applyProtection="0"/>
    <xf numFmtId="0" fontId="6"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5" fillId="34" borderId="0" applyNumberFormat="0" applyBorder="0" applyAlignment="0" applyProtection="0"/>
    <xf numFmtId="0" fontId="6"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5" fillId="35" borderId="0" applyNumberFormat="0" applyBorder="0" applyAlignment="0" applyProtection="0"/>
    <xf numFmtId="0" fontId="6"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5" fillId="35" borderId="0" applyNumberFormat="0" applyBorder="0" applyAlignment="0" applyProtection="0"/>
    <xf numFmtId="0" fontId="6" fillId="31" borderId="0" applyNumberFormat="0" applyBorder="0" applyAlignment="0" applyProtection="0"/>
    <xf numFmtId="0" fontId="1" fillId="31" borderId="0" applyNumberFormat="0" applyBorder="0" applyAlignment="0" applyProtection="0"/>
    <xf numFmtId="0" fontId="5" fillId="35" borderId="0" applyNumberFormat="0" applyBorder="0" applyAlignment="0" applyProtection="0"/>
    <xf numFmtId="0" fontId="5" fillId="34" borderId="0" applyNumberFormat="0" applyBorder="0" applyAlignment="0" applyProtection="0"/>
    <xf numFmtId="0" fontId="5" fillId="41"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7" fillId="42" borderId="0" applyNumberFormat="0" applyBorder="0" applyAlignment="0" applyProtection="0"/>
    <xf numFmtId="0" fontId="7" fillId="41" borderId="0" applyNumberFormat="0" applyBorder="0" applyAlignment="0" applyProtection="0"/>
    <xf numFmtId="0" fontId="7" fillId="43"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4" borderId="0" applyNumberFormat="0" applyBorder="0" applyAlignment="0" applyProtection="0"/>
    <xf numFmtId="0" fontId="8" fillId="35" borderId="0" applyNumberFormat="0" applyBorder="0" applyAlignment="0" applyProtection="0"/>
    <xf numFmtId="0" fontId="9" fillId="12" borderId="0" applyNumberFormat="0" applyBorder="0" applyAlignment="0" applyProtection="0"/>
    <xf numFmtId="0" fontId="8" fillId="34" borderId="0" applyNumberFormat="0" applyBorder="0" applyAlignment="0" applyProtection="0"/>
    <xf numFmtId="0" fontId="9" fillId="16" borderId="0" applyNumberFormat="0" applyBorder="0" applyAlignment="0" applyProtection="0"/>
    <xf numFmtId="0" fontId="8" fillId="41" borderId="0" applyNumberFormat="0" applyBorder="0" applyAlignment="0" applyProtection="0"/>
    <xf numFmtId="0" fontId="9" fillId="20" borderId="0" applyNumberFormat="0" applyBorder="0" applyAlignment="0" applyProtection="0"/>
    <xf numFmtId="0" fontId="8" fillId="45" borderId="0" applyNumberFormat="0" applyBorder="0" applyAlignment="0" applyProtection="0"/>
    <xf numFmtId="0" fontId="9" fillId="24" borderId="0" applyNumberFormat="0" applyBorder="0" applyAlignment="0" applyProtection="0"/>
    <xf numFmtId="0" fontId="8" fillId="45" borderId="0" applyNumberFormat="0" applyBorder="0" applyAlignment="0" applyProtection="0"/>
    <xf numFmtId="0" fontId="9" fillId="28" borderId="0" applyNumberFormat="0" applyBorder="0" applyAlignment="0" applyProtection="0"/>
    <xf numFmtId="0" fontId="8" fillId="46" borderId="0" applyNumberFormat="0" applyBorder="0" applyAlignment="0" applyProtection="0"/>
    <xf numFmtId="0" fontId="9" fillId="32" borderId="0" applyNumberFormat="0" applyBorder="0" applyAlignment="0" applyProtection="0"/>
    <xf numFmtId="0" fontId="8" fillId="35" borderId="0" applyNumberFormat="0" applyBorder="0" applyAlignment="0" applyProtection="0"/>
    <xf numFmtId="0" fontId="8" fillId="34" borderId="0" applyNumberFormat="0" applyBorder="0" applyAlignment="0" applyProtection="0"/>
    <xf numFmtId="0" fontId="8" fillId="4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10" fillId="47" borderId="0" applyNumberFormat="0" applyBorder="0" applyAlignment="0" applyProtection="0"/>
    <xf numFmtId="0" fontId="10" fillId="41" borderId="0" applyNumberFormat="0" applyBorder="0" applyAlignment="0" applyProtection="0"/>
    <xf numFmtId="0" fontId="10" fillId="43" borderId="0" applyNumberFormat="0" applyBorder="0" applyAlignment="0" applyProtection="0"/>
    <xf numFmtId="0" fontId="10" fillId="48" borderId="0" applyNumberFormat="0" applyBorder="0" applyAlignment="0" applyProtection="0"/>
    <xf numFmtId="0" fontId="10" fillId="49" borderId="0" applyNumberFormat="0" applyBorder="0" applyAlignment="0" applyProtection="0"/>
    <xf numFmtId="0" fontId="10" fillId="50" borderId="0" applyNumberFormat="0" applyBorder="0" applyAlignment="0" applyProtection="0"/>
    <xf numFmtId="0" fontId="8" fillId="44" borderId="0" applyNumberFormat="0" applyBorder="0" applyAlignment="0" applyProtection="0"/>
    <xf numFmtId="0" fontId="9" fillId="9" borderId="0" applyNumberFormat="0" applyBorder="0" applyAlignment="0" applyProtection="0"/>
    <xf numFmtId="0" fontId="8" fillId="50" borderId="0" applyNumberFormat="0" applyBorder="0" applyAlignment="0" applyProtection="0"/>
    <xf numFmtId="0" fontId="9" fillId="13" borderId="0" applyNumberFormat="0" applyBorder="0" applyAlignment="0" applyProtection="0"/>
    <xf numFmtId="0" fontId="8" fillId="51" borderId="0" applyNumberFormat="0" applyBorder="0" applyAlignment="0" applyProtection="0"/>
    <xf numFmtId="0" fontId="9" fillId="17" borderId="0" applyNumberFormat="0" applyBorder="0" applyAlignment="0" applyProtection="0"/>
    <xf numFmtId="0" fontId="8" fillId="45" borderId="0" applyNumberFormat="0" applyBorder="0" applyAlignment="0" applyProtection="0"/>
    <xf numFmtId="0" fontId="9" fillId="21" borderId="0" applyNumberFormat="0" applyBorder="0" applyAlignment="0" applyProtection="0"/>
    <xf numFmtId="0" fontId="8" fillId="45" borderId="0" applyNumberFormat="0" applyBorder="0" applyAlignment="0" applyProtection="0"/>
    <xf numFmtId="0" fontId="9" fillId="25" borderId="0" applyNumberFormat="0" applyBorder="0" applyAlignment="0" applyProtection="0"/>
    <xf numFmtId="0" fontId="8" fillId="45" borderId="0" applyNumberFormat="0" applyBorder="0" applyAlignment="0" applyProtection="0"/>
    <xf numFmtId="0" fontId="9" fillId="29" borderId="0" applyNumberFormat="0" applyBorder="0" applyAlignment="0" applyProtection="0"/>
    <xf numFmtId="0" fontId="8" fillId="44"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4" fillId="0" borderId="0" applyNumberFormat="0" applyFill="0" applyBorder="0" applyAlignment="0" applyProtection="0"/>
    <xf numFmtId="0" fontId="11" fillId="52" borderId="12" applyNumberFormat="0" applyAlignment="0" applyProtection="0"/>
    <xf numFmtId="0" fontId="12" fillId="37" borderId="0" applyNumberFormat="0" applyBorder="0" applyAlignment="0" applyProtection="0"/>
    <xf numFmtId="0" fontId="13" fillId="3" borderId="0" applyNumberFormat="0" applyBorder="0" applyAlignment="0" applyProtection="0"/>
    <xf numFmtId="0" fontId="14" fillId="52" borderId="13" applyNumberFormat="0" applyAlignment="0" applyProtection="0"/>
    <xf numFmtId="0" fontId="15" fillId="53" borderId="14"/>
    <xf numFmtId="0" fontId="16" fillId="0" borderId="0" applyNumberFormat="0" applyFill="0" applyBorder="0" applyProtection="0"/>
    <xf numFmtId="0" fontId="17" fillId="38" borderId="0" applyNumberFormat="0" applyBorder="0" applyAlignment="0" applyProtection="0"/>
    <xf numFmtId="0" fontId="14" fillId="52" borderId="13" applyNumberFormat="0" applyAlignment="0" applyProtection="0"/>
    <xf numFmtId="0" fontId="18" fillId="6" borderId="4" applyNumberFormat="0" applyAlignment="0" applyProtection="0"/>
    <xf numFmtId="0" fontId="19" fillId="54" borderId="13" applyNumberFormat="0" applyAlignment="0" applyProtection="0"/>
    <xf numFmtId="0" fontId="20" fillId="55" borderId="15" applyNumberFormat="0" applyAlignment="0" applyProtection="0"/>
    <xf numFmtId="0" fontId="21" fillId="0" borderId="16" applyNumberFormat="0" applyFill="0" applyAlignment="0" applyProtection="0"/>
    <xf numFmtId="0" fontId="15" fillId="0" borderId="17"/>
    <xf numFmtId="0" fontId="22" fillId="55" borderId="15" applyNumberFormat="0" applyAlignment="0" applyProtection="0"/>
    <xf numFmtId="0" fontId="23" fillId="7" borderId="7" applyNumberFormat="0" applyAlignment="0" applyProtection="0"/>
    <xf numFmtId="1" fontId="24" fillId="56" borderId="17">
      <alignment horizontal="right" vertical="center" indent="1"/>
    </xf>
    <xf numFmtId="0" fontId="25" fillId="56" borderId="17">
      <alignment horizontal="right" vertical="center" indent="1"/>
    </xf>
    <xf numFmtId="0" fontId="4" fillId="56" borderId="18"/>
    <xf numFmtId="0" fontId="24" fillId="57" borderId="17">
      <alignment horizontal="center" vertical="center"/>
    </xf>
    <xf numFmtId="1" fontId="24" fillId="56" borderId="17">
      <alignment horizontal="right" vertical="center" indent="1"/>
    </xf>
    <xf numFmtId="0" fontId="4" fillId="56" borderId="0"/>
    <xf numFmtId="0" fontId="26" fillId="56" borderId="17">
      <alignment horizontal="left" vertical="center" indent="1"/>
    </xf>
    <xf numFmtId="0" fontId="26" fillId="56" borderId="19">
      <alignment horizontal="left" vertical="center" indent="1"/>
    </xf>
    <xf numFmtId="0" fontId="27" fillId="56" borderId="20">
      <alignment horizontal="left" vertical="center" indent="1"/>
    </xf>
    <xf numFmtId="0" fontId="26" fillId="56" borderId="17">
      <alignment horizontal="left" indent="1"/>
    </xf>
    <xf numFmtId="0" fontId="25" fillId="56" borderId="17">
      <alignment horizontal="right" vertical="center" indent="1"/>
    </xf>
    <xf numFmtId="0" fontId="28" fillId="58" borderId="17">
      <alignment horizontal="left" vertical="center" indent="1"/>
    </xf>
    <xf numFmtId="0" fontId="28" fillId="58" borderId="17">
      <alignment horizontal="left" vertical="center" indent="1"/>
    </xf>
    <xf numFmtId="0" fontId="29" fillId="56" borderId="17">
      <alignment horizontal="left" vertical="center" indent="1"/>
    </xf>
    <xf numFmtId="0" fontId="30" fillId="56" borderId="18"/>
    <xf numFmtId="0" fontId="24" fillId="59" borderId="17">
      <alignment horizontal="left" vertical="center" indent="1"/>
    </xf>
    <xf numFmtId="0" fontId="31" fillId="57" borderId="0">
      <alignment horizontal="center"/>
    </xf>
    <xf numFmtId="0" fontId="32" fillId="57" borderId="0">
      <alignment horizontal="center" vertical="center"/>
    </xf>
    <xf numFmtId="0" fontId="4" fillId="60" borderId="0">
      <alignment horizontal="center" wrapText="1"/>
    </xf>
    <xf numFmtId="0" fontId="33" fillId="57" borderId="0">
      <alignment horizontal="center"/>
    </xf>
    <xf numFmtId="166" fontId="1" fillId="0" borderId="0" applyFont="0" applyFill="0" applyBorder="0" applyAlignment="0" applyProtection="0"/>
    <xf numFmtId="43" fontId="34" fillId="0" borderId="0" applyFont="0" applyFill="0" applyBorder="0" applyAlignment="0" applyProtection="0"/>
    <xf numFmtId="43" fontId="7" fillId="0" borderId="0" applyFont="0" applyFill="0" applyBorder="0" applyAlignment="0" applyProtection="0"/>
    <xf numFmtId="167" fontId="4" fillId="0" borderId="0" applyFont="0" applyFill="0" applyBorder="0" applyAlignment="0" applyProtection="0"/>
    <xf numFmtId="43" fontId="1" fillId="0" borderId="0" applyFont="0" applyFill="0" applyBorder="0" applyAlignment="0" applyProtection="0"/>
    <xf numFmtId="167" fontId="4"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167" fontId="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6" fillId="0" borderId="0" applyFont="0" applyFill="0" applyBorder="0" applyAlignment="0" applyProtection="0"/>
    <xf numFmtId="0" fontId="36" fillId="56" borderId="14" applyBorder="0">
      <protection locked="0"/>
    </xf>
    <xf numFmtId="0" fontId="37" fillId="34" borderId="13" applyNumberFormat="0" applyAlignment="0" applyProtection="0"/>
    <xf numFmtId="0" fontId="38" fillId="0" borderId="0" applyNumberFormat="0" applyFill="0" applyBorder="0" applyAlignment="0" applyProtection="0"/>
    <xf numFmtId="0" fontId="39" fillId="0" borderId="0">
      <alignment horizontal="left"/>
    </xf>
    <xf numFmtId="0" fontId="10" fillId="61" borderId="0" applyNumberFormat="0" applyBorder="0" applyAlignment="0" applyProtection="0"/>
    <xf numFmtId="0" fontId="10" fillId="62" borderId="0" applyNumberFormat="0" applyBorder="0" applyAlignment="0" applyProtection="0"/>
    <xf numFmtId="0" fontId="10" fillId="63" borderId="0" applyNumberFormat="0" applyBorder="0" applyAlignment="0" applyProtection="0"/>
    <xf numFmtId="0" fontId="10" fillId="48" borderId="0" applyNumberFormat="0" applyBorder="0" applyAlignment="0" applyProtection="0"/>
    <xf numFmtId="0" fontId="10" fillId="49" borderId="0" applyNumberFormat="0" applyBorder="0" applyAlignment="0" applyProtection="0"/>
    <xf numFmtId="0" fontId="10" fillId="51" borderId="0" applyNumberFormat="0" applyBorder="0" applyAlignment="0" applyProtection="0"/>
    <xf numFmtId="0" fontId="40" fillId="34" borderId="13" applyNumberFormat="0" applyAlignment="0" applyProtection="0"/>
    <xf numFmtId="0" fontId="41" fillId="0" borderId="21" applyNumberFormat="0" applyFill="0" applyAlignment="0" applyProtection="0"/>
    <xf numFmtId="0" fontId="42" fillId="0" borderId="0" applyNumberFormat="0" applyFill="0" applyBorder="0" applyAlignment="0" applyProtection="0"/>
    <xf numFmtId="0" fontId="43" fillId="0" borderId="0"/>
    <xf numFmtId="0" fontId="42"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57" borderId="17">
      <alignment horizontal="left"/>
    </xf>
    <xf numFmtId="0" fontId="46" fillId="57" borderId="17">
      <alignment horizontal="left"/>
    </xf>
    <xf numFmtId="0" fontId="47" fillId="57" borderId="0">
      <alignment horizontal="left"/>
    </xf>
    <xf numFmtId="0" fontId="48" fillId="38" borderId="0" applyNumberFormat="0" applyBorder="0" applyAlignment="0" applyProtection="0"/>
    <xf numFmtId="0" fontId="49" fillId="2" borderId="0" applyNumberFormat="0" applyBorder="0" applyAlignment="0" applyProtection="0"/>
    <xf numFmtId="0" fontId="50" fillId="64" borderId="0">
      <alignment horizontal="right" vertical="top" textRotation="90" wrapText="1"/>
    </xf>
    <xf numFmtId="0" fontId="48" fillId="38" borderId="0" applyNumberFormat="0" applyBorder="0" applyAlignment="0" applyProtection="0"/>
    <xf numFmtId="0" fontId="51" fillId="0" borderId="0"/>
    <xf numFmtId="0" fontId="52" fillId="0" borderId="22" applyNumberFormat="0" applyFill="0" applyAlignment="0" applyProtection="0"/>
    <xf numFmtId="0" fontId="53" fillId="0" borderId="1" applyNumberFormat="0" applyFill="0" applyAlignment="0" applyProtection="0"/>
    <xf numFmtId="0" fontId="54" fillId="0" borderId="23" applyNumberFormat="0" applyFill="0" applyAlignment="0" applyProtection="0"/>
    <xf numFmtId="0" fontId="55" fillId="0" borderId="2" applyNumberFormat="0" applyFill="0" applyAlignment="0" applyProtection="0"/>
    <xf numFmtId="0" fontId="56" fillId="0" borderId="24" applyNumberFormat="0" applyFill="0" applyAlignment="0" applyProtection="0"/>
    <xf numFmtId="0" fontId="57" fillId="0" borderId="3"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59" fillId="0" borderId="0" applyNumberFormat="0" applyFill="0" applyBorder="0" applyAlignment="0" applyProtection="0"/>
    <xf numFmtId="0" fontId="60" fillId="0" borderId="0" applyNumberFormat="0" applyFill="0" applyBorder="0" applyAlignment="0" applyProtection="0">
      <alignment vertical="top"/>
      <protection locked="0"/>
    </xf>
    <xf numFmtId="0" fontId="58" fillId="0" borderId="0" applyNumberFormat="0" applyFill="0" applyBorder="0" applyAlignment="0" applyProtection="0"/>
    <xf numFmtId="0" fontId="61" fillId="0" borderId="0" applyNumberFormat="0" applyFill="0" applyBorder="0" applyAlignment="0" applyProtection="0">
      <alignment vertical="top"/>
      <protection locked="0"/>
    </xf>
    <xf numFmtId="0" fontId="62" fillId="0" borderId="0" applyNumberFormat="0" applyFill="0" applyBorder="0" applyAlignment="0" applyProtection="0"/>
    <xf numFmtId="0" fontId="63" fillId="0" borderId="0" applyNumberFormat="0" applyFill="0" applyBorder="0" applyAlignment="0" applyProtection="0"/>
    <xf numFmtId="0" fontId="60" fillId="0" borderId="0" applyNumberFormat="0" applyFill="0" applyBorder="0" applyAlignment="0" applyProtection="0">
      <alignment vertical="top"/>
      <protection locked="0"/>
    </xf>
    <xf numFmtId="0" fontId="60" fillId="0" borderId="0" applyNumberFormat="0" applyFill="0" applyBorder="0" applyAlignment="0" applyProtection="0"/>
    <xf numFmtId="0" fontId="61" fillId="0" borderId="0" applyNumberFormat="0" applyFill="0" applyBorder="0" applyAlignment="0" applyProtection="0">
      <alignment vertical="top"/>
      <protection locked="0"/>
    </xf>
    <xf numFmtId="0" fontId="64" fillId="37" borderId="0" applyNumberFormat="0" applyBorder="0" applyAlignment="0" applyProtection="0"/>
    <xf numFmtId="0" fontId="37" fillId="34" borderId="13" applyNumberFormat="0" applyAlignment="0" applyProtection="0"/>
    <xf numFmtId="0" fontId="65" fillId="5" borderId="4" applyNumberFormat="0" applyAlignment="0" applyProtection="0"/>
    <xf numFmtId="0" fontId="16" fillId="60" borderId="0">
      <alignment horizontal="center"/>
    </xf>
    <xf numFmtId="0" fontId="39" fillId="0" borderId="0">
      <alignment horizontal="left"/>
    </xf>
    <xf numFmtId="0" fontId="66" fillId="57" borderId="25">
      <alignment wrapText="1"/>
    </xf>
    <xf numFmtId="0" fontId="66" fillId="57" borderId="26"/>
    <xf numFmtId="0" fontId="66" fillId="57" borderId="11"/>
    <xf numFmtId="0" fontId="15" fillId="57" borderId="27">
      <alignment horizontal="center" wrapText="1"/>
    </xf>
    <xf numFmtId="0" fontId="58" fillId="0" borderId="0" applyNumberFormat="0" applyFill="0" applyBorder="0" applyAlignment="0" applyProtection="0">
      <alignment vertical="top"/>
      <protection locked="0"/>
    </xf>
    <xf numFmtId="0" fontId="67" fillId="0" borderId="16" applyNumberFormat="0" applyFill="0" applyAlignment="0" applyProtection="0"/>
    <xf numFmtId="0" fontId="68" fillId="0" borderId="6" applyNumberFormat="0" applyFill="0" applyAlignment="0" applyProtection="0"/>
    <xf numFmtId="0" fontId="4" fillId="0" borderId="0" applyFont="0" applyFill="0" applyBorder="0" applyAlignment="0" applyProtection="0"/>
    <xf numFmtId="168" fontId="4" fillId="0" borderId="0" applyFont="0" applyFill="0" applyBorder="0" applyAlignment="0" applyProtection="0"/>
    <xf numFmtId="169" fontId="4" fillId="0" borderId="0" applyFont="0" applyFill="0" applyBorder="0" applyAlignment="0" applyProtection="0"/>
    <xf numFmtId="170" fontId="4" fillId="0" borderId="0" applyFont="0" applyFill="0" applyBorder="0" applyAlignment="0" applyProtection="0"/>
    <xf numFmtId="171" fontId="4" fillId="0" borderId="0" applyFont="0" applyFill="0" applyBorder="0" applyAlignment="0" applyProtection="0"/>
    <xf numFmtId="167"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0" fontId="4" fillId="0" borderId="0" applyFont="0" applyFill="0" applyBorder="0" applyAlignment="0" applyProtection="0"/>
    <xf numFmtId="43" fontId="7" fillId="0" borderId="0" applyFont="0" applyFill="0" applyBorder="0" applyAlignment="0" applyProtection="0"/>
    <xf numFmtId="171" fontId="4" fillId="0" borderId="0" applyFont="0" applyFill="0" applyBorder="0" applyAlignment="0" applyProtection="0"/>
    <xf numFmtId="167"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171" fontId="4" fillId="0" borderId="0" applyFont="0" applyFill="0" applyBorder="0" applyAlignment="0" applyProtection="0"/>
    <xf numFmtId="0" fontId="69" fillId="35" borderId="0" applyNumberFormat="0" applyBorder="0" applyAlignment="0" applyProtection="0"/>
    <xf numFmtId="0" fontId="70" fillId="4" borderId="0" applyNumberFormat="0" applyBorder="0" applyAlignment="0" applyProtection="0"/>
    <xf numFmtId="0" fontId="71" fillId="0" borderId="0">
      <alignment vertical="center"/>
    </xf>
    <xf numFmtId="0" fontId="4" fillId="0" borderId="0"/>
    <xf numFmtId="0" fontId="1" fillId="0" borderId="0"/>
    <xf numFmtId="0" fontId="1" fillId="0" borderId="0"/>
    <xf numFmtId="0" fontId="4" fillId="0" borderId="0">
      <alignment wrapText="1"/>
    </xf>
    <xf numFmtId="0" fontId="72" fillId="0" borderId="0"/>
    <xf numFmtId="0" fontId="1" fillId="0" borderId="0"/>
    <xf numFmtId="0" fontId="4" fillId="0" borderId="0" applyNumberFormat="0" applyFont="0" applyFill="0" applyBorder="0" applyAlignment="0" applyProtection="0"/>
    <xf numFmtId="0" fontId="7" fillId="0" borderId="0"/>
    <xf numFmtId="0" fontId="1" fillId="0" borderId="0"/>
    <xf numFmtId="0" fontId="30" fillId="0" borderId="0"/>
    <xf numFmtId="0" fontId="4" fillId="0" borderId="0"/>
    <xf numFmtId="0" fontId="4" fillId="0" borderId="0"/>
    <xf numFmtId="0" fontId="73" fillId="0" borderId="0"/>
    <xf numFmtId="0" fontId="1" fillId="0" borderId="0"/>
    <xf numFmtId="0" fontId="74" fillId="0" borderId="0"/>
    <xf numFmtId="0" fontId="34" fillId="0" borderId="0"/>
    <xf numFmtId="0" fontId="75" fillId="0" borderId="0"/>
    <xf numFmtId="0" fontId="1" fillId="0" borderId="0"/>
    <xf numFmtId="0" fontId="4" fillId="0" borderId="0"/>
    <xf numFmtId="0" fontId="4" fillId="0" borderId="0"/>
    <xf numFmtId="0" fontId="4" fillId="0" borderId="0"/>
    <xf numFmtId="0" fontId="4" fillId="0" borderId="0"/>
    <xf numFmtId="0" fontId="4" fillId="0" borderId="0" applyNumberFormat="0" applyFont="0" applyFill="0" applyBorder="0" applyAlignment="0" applyProtection="0"/>
    <xf numFmtId="0" fontId="76" fillId="0" borderId="0"/>
    <xf numFmtId="0" fontId="4"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xf numFmtId="0" fontId="7" fillId="0" borderId="0"/>
    <xf numFmtId="0" fontId="4" fillId="0" borderId="0"/>
    <xf numFmtId="0" fontId="4" fillId="0" borderId="0" applyNumberFormat="0" applyFill="0" applyBorder="0" applyAlignment="0" applyProtection="0"/>
    <xf numFmtId="0" fontId="1" fillId="0" borderId="0"/>
    <xf numFmtId="0" fontId="6" fillId="0" borderId="0"/>
    <xf numFmtId="0" fontId="1" fillId="0" borderId="0"/>
    <xf numFmtId="0" fontId="6" fillId="0" borderId="0"/>
    <xf numFmtId="0" fontId="7" fillId="0" borderId="0"/>
    <xf numFmtId="0" fontId="1" fillId="0" borderId="0"/>
    <xf numFmtId="0" fontId="74" fillId="0" borderId="0"/>
    <xf numFmtId="0" fontId="1" fillId="0" borderId="0"/>
    <xf numFmtId="0" fontId="6" fillId="0" borderId="0"/>
    <xf numFmtId="0" fontId="1" fillId="0" borderId="0"/>
    <xf numFmtId="0" fontId="1" fillId="0" borderId="0"/>
    <xf numFmtId="0" fontId="7" fillId="33" borderId="2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1" fillId="8" borderId="8" applyNumberFormat="0" applyFont="0" applyAlignment="0" applyProtection="0"/>
    <xf numFmtId="0" fontId="7" fillId="8" borderId="8" applyNumberFormat="0" applyFont="0" applyAlignment="0" applyProtection="0"/>
    <xf numFmtId="0" fontId="4" fillId="33" borderId="28" applyNumberFormat="0" applyFont="0" applyAlignment="0" applyProtection="0"/>
    <xf numFmtId="0" fontId="7" fillId="8" borderId="8" applyNumberFormat="0" applyFont="0" applyAlignment="0" applyProtection="0"/>
    <xf numFmtId="0" fontId="1" fillId="8" borderId="8" applyNumberFormat="0" applyFont="0" applyAlignment="0" applyProtection="0"/>
    <xf numFmtId="0" fontId="35" fillId="8" borderId="8" applyNumberFormat="0" applyFont="0" applyAlignment="0" applyProtection="0"/>
    <xf numFmtId="0" fontId="35" fillId="8" borderId="8" applyNumberFormat="0" applyFont="0" applyAlignment="0" applyProtection="0"/>
    <xf numFmtId="0" fontId="1" fillId="8" borderId="8" applyNumberFormat="0" applyFont="0" applyAlignment="0" applyProtection="0"/>
    <xf numFmtId="0" fontId="7" fillId="8" borderId="8" applyNumberFormat="0" applyFont="0" applyAlignment="0" applyProtection="0"/>
    <xf numFmtId="0" fontId="7" fillId="8" borderId="8" applyNumberFormat="0" applyFont="0" applyAlignment="0" applyProtection="0"/>
    <xf numFmtId="0" fontId="4" fillId="33" borderId="28" applyNumberFormat="0" applyFont="0" applyAlignment="0" applyProtection="0"/>
    <xf numFmtId="0" fontId="11" fillId="52" borderId="12" applyNumberFormat="0" applyAlignment="0" applyProtection="0"/>
    <xf numFmtId="0" fontId="77" fillId="6" borderId="5" applyNumberFormat="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4" fillId="0" borderId="0" applyNumberFormat="0" applyFont="0" applyFill="0" applyBorder="0" applyAlignment="0" applyProtection="0"/>
    <xf numFmtId="0" fontId="15" fillId="57" borderId="17"/>
    <xf numFmtId="0" fontId="32" fillId="57" borderId="0">
      <alignment horizontal="right"/>
    </xf>
    <xf numFmtId="0" fontId="78" fillId="65" borderId="0">
      <alignment horizontal="center"/>
    </xf>
    <xf numFmtId="0" fontId="79" fillId="60" borderId="0"/>
    <xf numFmtId="0" fontId="80" fillId="64" borderId="29">
      <alignment horizontal="left" vertical="top" wrapText="1"/>
    </xf>
    <xf numFmtId="0" fontId="80" fillId="64" borderId="30">
      <alignment horizontal="left" vertical="top"/>
    </xf>
    <xf numFmtId="0" fontId="81" fillId="54" borderId="12" applyNumberFormat="0" applyAlignment="0" applyProtection="0"/>
    <xf numFmtId="0" fontId="12" fillId="37" borderId="0" applyNumberFormat="0" applyBorder="0" applyAlignment="0" applyProtection="0"/>
    <xf numFmtId="0" fontId="1" fillId="0" borderId="0" applyNumberFormat="0" applyFont="0" applyFill="0" applyBorder="0" applyProtection="0">
      <alignment horizontal="left" vertical="center"/>
    </xf>
    <xf numFmtId="0" fontId="4" fillId="0" borderId="31" applyNumberFormat="0" applyFill="0" applyProtection="0">
      <alignment horizontal="left" vertical="center" wrapText="1"/>
    </xf>
    <xf numFmtId="172" fontId="4" fillId="0" borderId="31" applyFill="0" applyProtection="0">
      <alignment horizontal="right" vertical="center" wrapText="1"/>
    </xf>
    <xf numFmtId="0" fontId="4" fillId="0" borderId="0" applyNumberFormat="0" applyFill="0" applyBorder="0" applyProtection="0">
      <alignment horizontal="left" vertical="center" wrapText="1"/>
    </xf>
    <xf numFmtId="0" fontId="4" fillId="0" borderId="0" applyNumberFormat="0" applyFill="0" applyBorder="0" applyProtection="0">
      <alignment horizontal="left" vertical="center" wrapText="1"/>
    </xf>
    <xf numFmtId="172" fontId="4" fillId="0" borderId="0" applyFill="0" applyBorder="0" applyProtection="0">
      <alignment horizontal="right" vertical="center" wrapText="1"/>
    </xf>
    <xf numFmtId="173" fontId="4" fillId="0" borderId="0" applyFill="0" applyBorder="0" applyProtection="0">
      <alignment horizontal="right" vertical="center" wrapText="1"/>
    </xf>
    <xf numFmtId="0" fontId="4" fillId="0" borderId="32" applyNumberFormat="0" applyFill="0" applyProtection="0">
      <alignment horizontal="left" vertical="center" wrapText="1"/>
    </xf>
    <xf numFmtId="0" fontId="4" fillId="0" borderId="32" applyNumberFormat="0" applyFill="0" applyProtection="0">
      <alignment horizontal="left" vertical="center" wrapText="1"/>
    </xf>
    <xf numFmtId="172" fontId="4" fillId="0" borderId="32" applyFill="0" applyProtection="0">
      <alignment horizontal="right" vertical="center" wrapText="1"/>
    </xf>
    <xf numFmtId="0" fontId="4" fillId="0" borderId="0" applyNumberFormat="0" applyFill="0" applyBorder="0" applyProtection="0">
      <alignment vertical="center" wrapText="1"/>
    </xf>
    <xf numFmtId="0" fontId="4" fillId="0" borderId="0" applyNumberFormat="0" applyFill="0" applyBorder="0" applyAlignment="0" applyProtection="0"/>
    <xf numFmtId="0" fontId="4" fillId="0" borderId="0" applyNumberFormat="0" applyFill="0" applyBorder="0" applyProtection="0">
      <alignment horizontal="left" vertical="center" wrapText="1"/>
    </xf>
    <xf numFmtId="0" fontId="4" fillId="0" borderId="0" applyNumberFormat="0" applyFill="0" applyBorder="0" applyProtection="0">
      <alignment vertical="center" wrapText="1"/>
    </xf>
    <xf numFmtId="0" fontId="4" fillId="0" borderId="0" applyNumberFormat="0" applyFill="0" applyBorder="0" applyProtection="0">
      <alignment horizontal="left" vertical="center" wrapText="1"/>
    </xf>
    <xf numFmtId="0" fontId="4" fillId="0" borderId="0" applyNumberFormat="0" applyFill="0" applyBorder="0" applyProtection="0">
      <alignment vertical="center" wrapText="1"/>
    </xf>
    <xf numFmtId="0" fontId="4" fillId="0" borderId="0" applyNumberFormat="0" applyFill="0" applyBorder="0" applyProtection="0">
      <alignment vertical="center" wrapText="1"/>
    </xf>
    <xf numFmtId="0" fontId="1" fillId="0" borderId="0" applyNumberFormat="0" applyFont="0" applyFill="0" applyBorder="0" applyProtection="0">
      <alignment horizontal="left" vertical="center"/>
    </xf>
    <xf numFmtId="0" fontId="51" fillId="0" borderId="0" applyNumberFormat="0" applyFill="0" applyBorder="0" applyProtection="0">
      <alignment horizontal="left" vertical="center" wrapText="1"/>
    </xf>
    <xf numFmtId="0" fontId="51" fillId="0" borderId="0" applyNumberFormat="0" applyFill="0" applyBorder="0" applyProtection="0">
      <alignment horizontal="left" vertical="center" wrapText="1"/>
    </xf>
    <xf numFmtId="0" fontId="82" fillId="0" borderId="0" applyNumberFormat="0" applyFill="0" applyBorder="0" applyProtection="0">
      <alignment vertical="center" wrapText="1"/>
    </xf>
    <xf numFmtId="0" fontId="1" fillId="0" borderId="33" applyNumberFormat="0" applyFont="0" applyFill="0" applyProtection="0">
      <alignment horizontal="center" vertical="center" wrapText="1"/>
    </xf>
    <xf numFmtId="0" fontId="51" fillId="0" borderId="33" applyNumberFormat="0" applyFill="0" applyProtection="0">
      <alignment horizontal="center" vertical="center" wrapText="1"/>
    </xf>
    <xf numFmtId="0" fontId="51" fillId="0" borderId="33" applyNumberFormat="0" applyFill="0" applyProtection="0">
      <alignment horizontal="center" vertical="center" wrapText="1"/>
    </xf>
    <xf numFmtId="0" fontId="4" fillId="0" borderId="31" applyNumberFormat="0" applyFill="0" applyProtection="0">
      <alignment horizontal="left" vertical="center" wrapText="1"/>
    </xf>
    <xf numFmtId="37" fontId="83" fillId="0" borderId="0"/>
    <xf numFmtId="0" fontId="31" fillId="57" borderId="0">
      <alignment horizontal="center"/>
    </xf>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57" borderId="0"/>
    <xf numFmtId="0" fontId="88" fillId="0" borderId="0" applyNumberFormat="0" applyFill="0" applyBorder="0" applyAlignment="0" applyProtection="0"/>
    <xf numFmtId="0" fontId="89" fillId="0" borderId="34" applyNumberFormat="0" applyFill="0" applyAlignment="0" applyProtection="0"/>
    <xf numFmtId="0" fontId="90" fillId="0" borderId="35" applyNumberFormat="0" applyFill="0" applyAlignment="0" applyProtection="0"/>
    <xf numFmtId="0" fontId="38" fillId="0" borderId="36" applyNumberFormat="0" applyFill="0" applyAlignment="0" applyProtection="0"/>
    <xf numFmtId="0" fontId="41" fillId="0" borderId="21" applyNumberFormat="0" applyFill="0" applyAlignment="0" applyProtection="0"/>
    <xf numFmtId="0" fontId="91" fillId="0" borderId="9" applyNumberFormat="0" applyFill="0" applyAlignment="0" applyProtection="0"/>
    <xf numFmtId="0" fontId="86" fillId="0" borderId="0" applyNumberFormat="0" applyFill="0" applyBorder="0" applyAlignment="0" applyProtection="0"/>
    <xf numFmtId="0" fontId="52" fillId="0" borderId="22" applyNumberFormat="0" applyFill="0" applyAlignment="0" applyProtection="0"/>
    <xf numFmtId="0" fontId="54" fillId="0" borderId="23" applyNumberFormat="0" applyFill="0" applyAlignment="0" applyProtection="0"/>
    <xf numFmtId="0" fontId="56" fillId="0" borderId="24" applyNumberFormat="0" applyFill="0" applyAlignment="0" applyProtection="0"/>
    <xf numFmtId="0" fontId="56" fillId="0" borderId="0" applyNumberFormat="0" applyFill="0" applyBorder="0" applyAlignment="0" applyProtection="0"/>
    <xf numFmtId="0" fontId="67" fillId="0" borderId="16" applyNumberFormat="0" applyFill="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4" fillId="0" borderId="0" applyNumberFormat="0" applyFont="0" applyFill="0" applyBorder="0" applyProtection="0">
      <alignment wrapText="1"/>
    </xf>
    <xf numFmtId="0" fontId="22" fillId="55" borderId="15" applyNumberFormat="0" applyAlignment="0" applyProtection="0"/>
    <xf numFmtId="0" fontId="6" fillId="0" borderId="0"/>
    <xf numFmtId="43" fontId="1" fillId="0" borderId="0" applyFont="0" applyFill="0" applyBorder="0" applyAlignment="0" applyProtection="0"/>
    <xf numFmtId="164" fontId="1" fillId="0" borderId="0" applyFont="0" applyFill="0" applyBorder="0" applyAlignment="0" applyProtection="0"/>
  </cellStyleXfs>
  <cellXfs count="605">
    <xf numFmtId="0" fontId="0" fillId="0" borderId="0" xfId="0"/>
    <xf numFmtId="165" fontId="0" fillId="0" borderId="0" xfId="1" applyNumberFormat="1" applyFont="1" applyBorder="1"/>
    <xf numFmtId="0" fontId="0" fillId="0" borderId="0" xfId="0" applyBorder="1"/>
    <xf numFmtId="0" fontId="0" fillId="0" borderId="10" xfId="0" applyBorder="1"/>
    <xf numFmtId="0" fontId="0" fillId="0" borderId="11" xfId="0" applyBorder="1"/>
    <xf numFmtId="165" fontId="0" fillId="0" borderId="0" xfId="0" applyNumberFormat="1"/>
    <xf numFmtId="9" fontId="0" fillId="0" borderId="10" xfId="1" applyFont="1" applyBorder="1"/>
    <xf numFmtId="165" fontId="0" fillId="0" borderId="10" xfId="1" applyNumberFormat="1" applyFont="1" applyBorder="1"/>
    <xf numFmtId="9" fontId="0" fillId="0" borderId="0" xfId="1" applyFont="1" applyBorder="1"/>
    <xf numFmtId="9" fontId="0" fillId="0" borderId="11" xfId="1" applyFont="1" applyBorder="1"/>
    <xf numFmtId="165" fontId="0" fillId="0" borderId="11" xfId="1" applyNumberFormat="1" applyFont="1" applyBorder="1"/>
    <xf numFmtId="0" fontId="95" fillId="66" borderId="11" xfId="0" applyFont="1" applyFill="1" applyBorder="1" applyAlignment="1">
      <alignment vertical="center"/>
    </xf>
    <xf numFmtId="0" fontId="95" fillId="66" borderId="0" xfId="0" applyFont="1" applyFill="1" applyBorder="1" applyAlignment="1">
      <alignment vertical="center"/>
    </xf>
    <xf numFmtId="0" fontId="2" fillId="0" borderId="0" xfId="0" applyFont="1"/>
    <xf numFmtId="0" fontId="3" fillId="0" borderId="0" xfId="0" applyFont="1"/>
    <xf numFmtId="9" fontId="0" fillId="0" borderId="0" xfId="0" applyNumberFormat="1"/>
    <xf numFmtId="0" fontId="97" fillId="0" borderId="0" xfId="0" applyFont="1"/>
    <xf numFmtId="9" fontId="0" fillId="0" borderId="0" xfId="1" applyFont="1"/>
    <xf numFmtId="0" fontId="97" fillId="0" borderId="0" xfId="0" applyFont="1" applyAlignment="1">
      <alignment wrapText="1"/>
    </xf>
    <xf numFmtId="0" fontId="0" fillId="0" borderId="0" xfId="0" applyFill="1" applyBorder="1"/>
    <xf numFmtId="0" fontId="0" fillId="0" borderId="0" xfId="0" applyFill="1"/>
    <xf numFmtId="9" fontId="0" fillId="0" borderId="0" xfId="1" applyFont="1" applyFill="1"/>
    <xf numFmtId="9" fontId="0" fillId="0" borderId="0" xfId="1" applyFont="1" applyFill="1" applyBorder="1"/>
    <xf numFmtId="165" fontId="0" fillId="0" borderId="0" xfId="1" applyNumberFormat="1" applyFont="1" applyFill="1"/>
    <xf numFmtId="0" fontId="98" fillId="0" borderId="0" xfId="0" applyFont="1"/>
    <xf numFmtId="0" fontId="3" fillId="0" borderId="25" xfId="0" applyFont="1" applyBorder="1" applyAlignment="1">
      <alignment horizontal="center" vertical="center" wrapText="1"/>
    </xf>
    <xf numFmtId="9" fontId="0" fillId="0" borderId="10" xfId="0" applyNumberFormat="1" applyBorder="1"/>
    <xf numFmtId="9" fontId="0" fillId="0" borderId="0" xfId="0" applyNumberFormat="1" applyBorder="1"/>
    <xf numFmtId="0" fontId="2" fillId="0" borderId="25" xfId="0" applyFont="1" applyBorder="1"/>
    <xf numFmtId="9" fontId="2" fillId="0" borderId="25" xfId="0" applyNumberFormat="1" applyFont="1" applyBorder="1"/>
    <xf numFmtId="9" fontId="0" fillId="0" borderId="39" xfId="0" applyNumberFormat="1" applyBorder="1"/>
    <xf numFmtId="9" fontId="0" fillId="0" borderId="40" xfId="0" applyNumberFormat="1" applyBorder="1"/>
    <xf numFmtId="9" fontId="2" fillId="0" borderId="29" xfId="0" applyNumberFormat="1" applyFont="1" applyBorder="1"/>
    <xf numFmtId="0" fontId="99" fillId="0" borderId="0" xfId="0" applyFont="1"/>
    <xf numFmtId="0" fontId="0" fillId="0" borderId="0" xfId="0" applyAlignment="1">
      <alignment horizontal="center"/>
    </xf>
    <xf numFmtId="0" fontId="0" fillId="0" borderId="0" xfId="0" applyAlignment="1">
      <alignment vertical="center" wrapText="1"/>
    </xf>
    <xf numFmtId="0" fontId="100" fillId="0" borderId="0" xfId="0" applyFont="1" applyAlignment="1">
      <alignment horizontal="center" vertical="center" wrapText="1"/>
    </xf>
    <xf numFmtId="0" fontId="3" fillId="0" borderId="0" xfId="0" applyFont="1" applyAlignment="1">
      <alignment horizontal="center" vertical="center" wrapText="1"/>
    </xf>
    <xf numFmtId="0" fontId="2" fillId="0" borderId="11" xfId="0" applyFont="1" applyBorder="1" applyAlignment="1">
      <alignment vertical="center"/>
    </xf>
    <xf numFmtId="0" fontId="3" fillId="0" borderId="11" xfId="0" applyFont="1" applyBorder="1" applyAlignment="1">
      <alignment vertical="center" wrapText="1"/>
    </xf>
    <xf numFmtId="0" fontId="3" fillId="0" borderId="11" xfId="0" applyFont="1" applyBorder="1" applyAlignment="1">
      <alignment horizontal="center" vertical="center" wrapText="1"/>
    </xf>
    <xf numFmtId="0" fontId="2" fillId="0" borderId="25" xfId="0" applyFont="1" applyBorder="1" applyAlignment="1">
      <alignment vertical="center"/>
    </xf>
    <xf numFmtId="0" fontId="0" fillId="0" borderId="25" xfId="0" applyBorder="1"/>
    <xf numFmtId="0" fontId="0" fillId="0" borderId="10" xfId="0" applyBorder="1" applyAlignment="1">
      <alignment vertical="center" wrapText="1"/>
    </xf>
    <xf numFmtId="0" fontId="0" fillId="0" borderId="0" xfId="0" applyBorder="1" applyAlignment="1">
      <alignment vertical="center" wrapText="1"/>
    </xf>
    <xf numFmtId="0" fontId="0" fillId="0" borderId="11" xfId="0" applyBorder="1" applyAlignment="1">
      <alignment vertical="center" wrapText="1"/>
    </xf>
    <xf numFmtId="9" fontId="0" fillId="0" borderId="11" xfId="0" applyNumberFormat="1" applyBorder="1"/>
    <xf numFmtId="0" fontId="0" fillId="0" borderId="0" xfId="0" applyAlignment="1">
      <alignment horizontal="left"/>
    </xf>
    <xf numFmtId="0" fontId="0" fillId="0" borderId="10" xfId="0" applyBorder="1" applyAlignment="1">
      <alignment horizontal="left"/>
    </xf>
    <xf numFmtId="175" fontId="0" fillId="0" borderId="0" xfId="376" applyNumberFormat="1" applyFont="1"/>
    <xf numFmtId="165" fontId="0" fillId="0" borderId="0" xfId="1" applyNumberFormat="1" applyFont="1"/>
    <xf numFmtId="10" fontId="0" fillId="0" borderId="0" xfId="1" applyNumberFormat="1" applyFont="1"/>
    <xf numFmtId="9" fontId="0" fillId="0" borderId="0" xfId="1" applyNumberFormat="1" applyFont="1"/>
    <xf numFmtId="176" fontId="0" fillId="0" borderId="0" xfId="376" applyNumberFormat="1" applyFont="1"/>
    <xf numFmtId="0" fontId="2" fillId="0" borderId="0" xfId="0" applyFont="1" applyAlignment="1">
      <alignment vertical="center" wrapText="1"/>
    </xf>
    <xf numFmtId="0" fontId="3" fillId="0" borderId="10" xfId="0" applyFont="1" applyBorder="1" applyAlignment="1">
      <alignment horizontal="center" vertical="center" wrapText="1"/>
    </xf>
    <xf numFmtId="9" fontId="0" fillId="0" borderId="10" xfId="1" applyFont="1" applyBorder="1" applyAlignment="1">
      <alignment vertical="center" wrapText="1"/>
    </xf>
    <xf numFmtId="165" fontId="0" fillId="0" borderId="10" xfId="1" applyNumberFormat="1" applyFont="1" applyBorder="1" applyAlignment="1">
      <alignment vertical="center" wrapText="1"/>
    </xf>
    <xf numFmtId="9" fontId="0" fillId="0" borderId="0" xfId="1" applyFont="1" applyBorder="1" applyAlignment="1">
      <alignment vertical="center" wrapText="1"/>
    </xf>
    <xf numFmtId="165" fontId="0" fillId="0" borderId="0" xfId="1" applyNumberFormat="1" applyFont="1" applyBorder="1" applyAlignment="1">
      <alignment vertical="center" wrapText="1"/>
    </xf>
    <xf numFmtId="9" fontId="0" fillId="0" borderId="11" xfId="1" applyFont="1" applyBorder="1" applyAlignment="1">
      <alignment vertical="center" wrapText="1"/>
    </xf>
    <xf numFmtId="165" fontId="0" fillId="0" borderId="11" xfId="1" applyNumberFormat="1" applyFont="1" applyBorder="1" applyAlignment="1">
      <alignment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9" fontId="0" fillId="0" borderId="43" xfId="1" applyFont="1" applyBorder="1" applyAlignment="1">
      <alignment vertical="center" wrapText="1"/>
    </xf>
    <xf numFmtId="9" fontId="0" fillId="0" borderId="39" xfId="1" applyFont="1" applyBorder="1" applyAlignment="1">
      <alignment vertical="center" wrapText="1"/>
    </xf>
    <xf numFmtId="9" fontId="0" fillId="0" borderId="44" xfId="1" applyFont="1" applyBorder="1" applyAlignment="1">
      <alignment vertical="center" wrapText="1"/>
    </xf>
    <xf numFmtId="9" fontId="0" fillId="0" borderId="40" xfId="1" applyFont="1" applyBorder="1" applyAlignment="1">
      <alignment vertical="center" wrapText="1"/>
    </xf>
    <xf numFmtId="9" fontId="0" fillId="0" borderId="41" xfId="1" applyFont="1" applyBorder="1" applyAlignment="1">
      <alignment vertical="center" wrapText="1"/>
    </xf>
    <xf numFmtId="9" fontId="0" fillId="0" borderId="42" xfId="1" applyFont="1" applyBorder="1" applyAlignment="1">
      <alignment vertical="center" wrapText="1"/>
    </xf>
    <xf numFmtId="9" fontId="0" fillId="0" borderId="43" xfId="0" applyNumberFormat="1" applyBorder="1"/>
    <xf numFmtId="9" fontId="0" fillId="0" borderId="44" xfId="0" applyNumberFormat="1" applyBorder="1"/>
    <xf numFmtId="9" fontId="0" fillId="0" borderId="41" xfId="0" applyNumberFormat="1" applyBorder="1"/>
    <xf numFmtId="9" fontId="0" fillId="0" borderId="42" xfId="0" applyNumberFormat="1" applyBorder="1"/>
    <xf numFmtId="165" fontId="0" fillId="0" borderId="43" xfId="0" applyNumberFormat="1" applyBorder="1"/>
    <xf numFmtId="165" fontId="0" fillId="0" borderId="39" xfId="0" applyNumberFormat="1" applyBorder="1"/>
    <xf numFmtId="165" fontId="0" fillId="0" borderId="44" xfId="0" applyNumberFormat="1" applyBorder="1"/>
    <xf numFmtId="165" fontId="0" fillId="0" borderId="40" xfId="0" applyNumberFormat="1" applyBorder="1"/>
    <xf numFmtId="165" fontId="0" fillId="0" borderId="41" xfId="0" applyNumberFormat="1" applyBorder="1"/>
    <xf numFmtId="165" fontId="0" fillId="0" borderId="42" xfId="0" applyNumberFormat="1" applyBorder="1"/>
    <xf numFmtId="0" fontId="101" fillId="0" borderId="11" xfId="0" applyFont="1" applyBorder="1" applyAlignment="1">
      <alignment horizontal="center" vertical="center" wrapText="1"/>
    </xf>
    <xf numFmtId="175" fontId="0" fillId="0" borderId="44" xfId="376" applyNumberFormat="1" applyFont="1" applyBorder="1"/>
    <xf numFmtId="175" fontId="0" fillId="0" borderId="0" xfId="376" applyNumberFormat="1" applyFont="1" applyBorder="1"/>
    <xf numFmtId="175" fontId="0" fillId="0" borderId="40" xfId="376" applyNumberFormat="1" applyFont="1" applyBorder="1"/>
    <xf numFmtId="175" fontId="0" fillId="0" borderId="41" xfId="376" applyNumberFormat="1" applyFont="1" applyBorder="1"/>
    <xf numFmtId="175" fontId="0" fillId="0" borderId="11" xfId="376" applyNumberFormat="1" applyFont="1" applyBorder="1"/>
    <xf numFmtId="175" fontId="0" fillId="0" borderId="42" xfId="376" applyNumberFormat="1" applyFont="1" applyBorder="1"/>
    <xf numFmtId="175" fontId="0" fillId="0" borderId="43" xfId="376" applyNumberFormat="1" applyFont="1" applyBorder="1"/>
    <xf numFmtId="175" fontId="0" fillId="0" borderId="10" xfId="376" applyNumberFormat="1" applyFont="1" applyBorder="1"/>
    <xf numFmtId="175" fontId="0" fillId="0" borderId="39" xfId="376" applyNumberFormat="1" applyFont="1" applyBorder="1"/>
    <xf numFmtId="9" fontId="0" fillId="0" borderId="0" xfId="1" applyNumberFormat="1" applyFont="1" applyBorder="1"/>
    <xf numFmtId="10" fontId="0" fillId="0" borderId="0" xfId="1" applyNumberFormat="1" applyFont="1" applyBorder="1"/>
    <xf numFmtId="0" fontId="101" fillId="0" borderId="41" xfId="0" applyFont="1" applyBorder="1" applyAlignment="1">
      <alignment horizontal="center" vertical="center" wrapText="1"/>
    </xf>
    <xf numFmtId="9" fontId="0" fillId="0" borderId="43" xfId="1" applyFont="1" applyBorder="1"/>
    <xf numFmtId="9" fontId="0" fillId="0" borderId="39" xfId="1" applyFont="1" applyBorder="1"/>
    <xf numFmtId="9" fontId="0" fillId="0" borderId="44" xfId="1" applyFont="1" applyBorder="1"/>
    <xf numFmtId="9" fontId="0" fillId="0" borderId="40" xfId="1" applyFont="1" applyBorder="1"/>
    <xf numFmtId="10" fontId="0" fillId="0" borderId="44" xfId="1" applyNumberFormat="1" applyFont="1" applyBorder="1"/>
    <xf numFmtId="9" fontId="0" fillId="0" borderId="41" xfId="1" applyFont="1" applyBorder="1"/>
    <xf numFmtId="9" fontId="0" fillId="0" borderId="42" xfId="1" applyFont="1" applyBorder="1"/>
    <xf numFmtId="9" fontId="0" fillId="0" borderId="45" xfId="1" applyFont="1" applyBorder="1"/>
    <xf numFmtId="9" fontId="0" fillId="0" borderId="26" xfId="1" applyFont="1" applyBorder="1"/>
    <xf numFmtId="9" fontId="0" fillId="0" borderId="27" xfId="1" applyFont="1" applyBorder="1"/>
    <xf numFmtId="0" fontId="3" fillId="0" borderId="10" xfId="0" applyFont="1" applyBorder="1"/>
    <xf numFmtId="0" fontId="3" fillId="0" borderId="11" xfId="0" applyFont="1" applyBorder="1"/>
    <xf numFmtId="9" fontId="0" fillId="0" borderId="10" xfId="1" applyNumberFormat="1" applyFont="1" applyBorder="1"/>
    <xf numFmtId="9" fontId="0" fillId="0" borderId="11" xfId="1" applyNumberFormat="1" applyFont="1" applyBorder="1"/>
    <xf numFmtId="0" fontId="3" fillId="0" borderId="11" xfId="0" applyFont="1" applyBorder="1" applyAlignment="1">
      <alignment horizontal="center"/>
    </xf>
    <xf numFmtId="0" fontId="103" fillId="0" borderId="0" xfId="0" applyFont="1"/>
    <xf numFmtId="0" fontId="3" fillId="0" borderId="2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11" xfId="0" applyFont="1" applyBorder="1" applyAlignment="1">
      <alignment horizontal="center" vertical="center" wrapText="1"/>
    </xf>
    <xf numFmtId="0" fontId="104" fillId="0" borderId="0" xfId="0" applyFont="1"/>
    <xf numFmtId="0" fontId="3" fillId="0" borderId="11" xfId="0" applyFont="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174" fontId="0" fillId="0" borderId="0" xfId="0" applyNumberFormat="1"/>
    <xf numFmtId="0" fontId="3" fillId="0" borderId="0" xfId="0" applyFont="1" applyBorder="1" applyAlignment="1">
      <alignment horizontal="center" vertical="center" wrapText="1"/>
    </xf>
    <xf numFmtId="0" fontId="105" fillId="0" borderId="0" xfId="0" applyFont="1" applyAlignment="1">
      <alignment horizontal="left" vertical="center"/>
    </xf>
    <xf numFmtId="0" fontId="104" fillId="0" borderId="0" xfId="0" applyFont="1" applyAlignment="1">
      <alignment horizontal="left" vertical="center"/>
    </xf>
    <xf numFmtId="0" fontId="3" fillId="0" borderId="25"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11" xfId="0" applyFont="1" applyBorder="1" applyAlignment="1">
      <alignment horizontal="center" vertical="center" wrapText="1"/>
    </xf>
    <xf numFmtId="0" fontId="106" fillId="0" borderId="0" xfId="0" applyFont="1" applyAlignment="1">
      <alignment vertical="center" wrapText="1"/>
    </xf>
    <xf numFmtId="0" fontId="106" fillId="0" borderId="0" xfId="0" applyFont="1"/>
    <xf numFmtId="9" fontId="107" fillId="0" borderId="0" xfId="1" applyFont="1" applyBorder="1" applyAlignment="1">
      <alignment vertical="center" wrapText="1"/>
    </xf>
    <xf numFmtId="165" fontId="107" fillId="0" borderId="10" xfId="1" applyNumberFormat="1" applyFont="1" applyBorder="1" applyAlignment="1">
      <alignment vertical="center" wrapText="1"/>
    </xf>
    <xf numFmtId="165" fontId="107" fillId="0" borderId="0" xfId="1" applyNumberFormat="1" applyFont="1" applyBorder="1" applyAlignment="1">
      <alignment vertical="center" wrapText="1"/>
    </xf>
    <xf numFmtId="165" fontId="107" fillId="0" borderId="11" xfId="1" applyNumberFormat="1" applyFont="1" applyBorder="1" applyAlignment="1">
      <alignment vertical="center" wrapText="1"/>
    </xf>
    <xf numFmtId="0" fontId="107" fillId="0" borderId="0" xfId="0" applyFont="1" applyBorder="1" applyAlignment="1">
      <alignment vertical="center" wrapText="1"/>
    </xf>
    <xf numFmtId="9" fontId="107" fillId="0" borderId="44" xfId="1" applyFont="1" applyBorder="1" applyAlignment="1">
      <alignment vertical="center" wrapText="1"/>
    </xf>
    <xf numFmtId="9" fontId="107" fillId="0" borderId="40" xfId="1" applyFont="1" applyBorder="1" applyAlignment="1">
      <alignment vertical="center" wrapText="1"/>
    </xf>
    <xf numFmtId="177" fontId="0" fillId="0" borderId="0" xfId="376" applyNumberFormat="1" applyFont="1"/>
    <xf numFmtId="9" fontId="107" fillId="0" borderId="44" xfId="1" applyFont="1" applyBorder="1"/>
    <xf numFmtId="9" fontId="107" fillId="0" borderId="0" xfId="1" applyFont="1" applyBorder="1"/>
    <xf numFmtId="0" fontId="107" fillId="0" borderId="0" xfId="0" applyFont="1" applyAlignment="1">
      <alignment vertical="center" wrapText="1"/>
    </xf>
    <xf numFmtId="9" fontId="0" fillId="0" borderId="0" xfId="0" applyNumberFormat="1" applyAlignment="1">
      <alignment vertical="center" wrapText="1"/>
    </xf>
    <xf numFmtId="0" fontId="107" fillId="0" borderId="0" xfId="0" applyFont="1" applyBorder="1"/>
    <xf numFmtId="175" fontId="107" fillId="0" borderId="44" xfId="376" applyNumberFormat="1" applyFont="1" applyBorder="1"/>
    <xf numFmtId="175" fontId="107" fillId="0" borderId="0" xfId="376" applyNumberFormat="1" applyFont="1" applyBorder="1"/>
    <xf numFmtId="175" fontId="107" fillId="0" borderId="40" xfId="376" applyNumberFormat="1" applyFont="1" applyBorder="1"/>
    <xf numFmtId="10" fontId="107" fillId="0" borderId="0" xfId="1" applyNumberFormat="1" applyFont="1" applyBorder="1"/>
    <xf numFmtId="9" fontId="107" fillId="0" borderId="40" xfId="1" applyFont="1" applyBorder="1"/>
    <xf numFmtId="0" fontId="107" fillId="0" borderId="0" xfId="0" applyFont="1"/>
    <xf numFmtId="0" fontId="3" fillId="0" borderId="11" xfId="0" applyFont="1" applyBorder="1" applyAlignment="1">
      <alignment horizontal="center" vertical="center" wrapText="1"/>
    </xf>
    <xf numFmtId="165" fontId="0" fillId="0" borderId="0" xfId="0" applyNumberFormat="1" applyBorder="1"/>
    <xf numFmtId="10" fontId="0" fillId="0" borderId="0" xfId="0" applyNumberFormat="1" applyBorder="1"/>
    <xf numFmtId="10" fontId="0" fillId="0" borderId="11" xfId="0" applyNumberFormat="1" applyBorder="1"/>
    <xf numFmtId="165" fontId="0" fillId="0" borderId="10" xfId="0" applyNumberFormat="1" applyBorder="1"/>
    <xf numFmtId="0" fontId="3" fillId="0" borderId="39" xfId="0" applyFont="1" applyBorder="1" applyAlignment="1">
      <alignment vertical="center" wrapText="1"/>
    </xf>
    <xf numFmtId="0" fontId="3" fillId="0" borderId="40" xfId="0" applyFont="1" applyBorder="1" applyAlignment="1">
      <alignment vertical="center" wrapText="1"/>
    </xf>
    <xf numFmtId="0" fontId="3" fillId="0" borderId="42" xfId="0" applyFont="1" applyBorder="1" applyAlignment="1">
      <alignment vertical="center" wrapText="1"/>
    </xf>
    <xf numFmtId="165" fontId="0" fillId="0" borderId="40" xfId="1" applyNumberFormat="1" applyFont="1" applyBorder="1"/>
    <xf numFmtId="43" fontId="0" fillId="0" borderId="10" xfId="376" applyFont="1" applyBorder="1"/>
    <xf numFmtId="43" fontId="0" fillId="0" borderId="0" xfId="376" applyFont="1" applyBorder="1"/>
    <xf numFmtId="43" fontId="0" fillId="0" borderId="11" xfId="376" applyFont="1" applyBorder="1"/>
    <xf numFmtId="0" fontId="2" fillId="0" borderId="25" xfId="0" applyFont="1" applyBorder="1" applyAlignment="1">
      <alignment vertical="center" wrapText="1"/>
    </xf>
    <xf numFmtId="1" fontId="0" fillId="0" borderId="0" xfId="376" applyNumberFormat="1" applyFont="1" applyBorder="1"/>
    <xf numFmtId="0" fontId="0" fillId="0" borderId="10" xfId="376" applyNumberFormat="1" applyFont="1" applyBorder="1"/>
    <xf numFmtId="0" fontId="0" fillId="0" borderId="0" xfId="376" applyNumberFormat="1" applyFont="1" applyBorder="1"/>
    <xf numFmtId="0" fontId="0" fillId="0" borderId="11" xfId="376" applyNumberFormat="1" applyFont="1" applyBorder="1"/>
    <xf numFmtId="43" fontId="0" fillId="67" borderId="10" xfId="376" applyFont="1" applyFill="1" applyBorder="1"/>
    <xf numFmtId="43" fontId="0" fillId="67" borderId="0" xfId="376" applyFont="1" applyFill="1" applyBorder="1"/>
    <xf numFmtId="43" fontId="0" fillId="67" borderId="11" xfId="376" applyFont="1" applyFill="1" applyBorder="1"/>
    <xf numFmtId="43" fontId="3" fillId="67" borderId="25" xfId="376" applyFont="1" applyFill="1" applyBorder="1" applyAlignment="1">
      <alignment horizontal="center" vertical="center" wrapText="1"/>
    </xf>
    <xf numFmtId="0" fontId="7" fillId="0" borderId="0" xfId="0" applyNumberFormat="1" applyFont="1" applyFill="1" applyBorder="1" applyAlignment="1" applyProtection="1"/>
    <xf numFmtId="0" fontId="109" fillId="68" borderId="0" xfId="0" applyNumberFormat="1" applyFont="1" applyFill="1" applyBorder="1" applyAlignment="1" applyProtection="1">
      <alignment horizontal="center" vertical="center" wrapText="1"/>
    </xf>
    <xf numFmtId="43" fontId="7" fillId="0" borderId="46" xfId="0" applyNumberFormat="1" applyFont="1" applyFill="1" applyBorder="1" applyAlignment="1" applyProtection="1"/>
    <xf numFmtId="0" fontId="7" fillId="0" borderId="46" xfId="0" applyNumberFormat="1" applyFont="1" applyFill="1" applyBorder="1" applyAlignment="1" applyProtection="1"/>
    <xf numFmtId="0" fontId="7" fillId="0" borderId="46" xfId="0" applyNumberFormat="1" applyFont="1" applyFill="1" applyBorder="1" applyAlignment="1" applyProtection="1">
      <alignment horizontal="left"/>
    </xf>
    <xf numFmtId="43" fontId="7" fillId="0" borderId="0" xfId="0" applyNumberFormat="1" applyFont="1" applyFill="1" applyBorder="1" applyAlignment="1" applyProtection="1">
      <alignment horizontal="left"/>
    </xf>
    <xf numFmtId="43" fontId="7" fillId="0" borderId="0" xfId="0" applyNumberFormat="1" applyFont="1" applyFill="1" applyBorder="1" applyAlignment="1" applyProtection="1"/>
    <xf numFmtId="0" fontId="7" fillId="0" borderId="0" xfId="0" applyNumberFormat="1" applyFont="1" applyFill="1" applyBorder="1" applyAlignment="1" applyProtection="1">
      <alignment horizontal="left"/>
    </xf>
    <xf numFmtId="43" fontId="108" fillId="0" borderId="0" xfId="0" applyNumberFormat="1" applyFont="1" applyFill="1" applyBorder="1" applyAlignment="1" applyProtection="1"/>
    <xf numFmtId="43" fontId="7" fillId="0" borderId="47" xfId="0" applyNumberFormat="1" applyFont="1" applyFill="1" applyBorder="1" applyAlignment="1" applyProtection="1"/>
    <xf numFmtId="43" fontId="7" fillId="0" borderId="48" xfId="0" applyNumberFormat="1" applyFont="1" applyFill="1" applyBorder="1" applyAlignment="1" applyProtection="1"/>
    <xf numFmtId="0" fontId="7" fillId="0" borderId="48" xfId="0" applyNumberFormat="1" applyFont="1" applyFill="1" applyBorder="1" applyAlignment="1" applyProtection="1"/>
    <xf numFmtId="43" fontId="110" fillId="0" borderId="0" xfId="0" applyNumberFormat="1" applyFont="1" applyFill="1" applyBorder="1" applyAlignment="1" applyProtection="1"/>
    <xf numFmtId="43" fontId="109" fillId="68" borderId="49" xfId="0" applyNumberFormat="1" applyFont="1" applyFill="1" applyBorder="1" applyAlignment="1" applyProtection="1">
      <alignment horizontal="center" vertical="center" wrapText="1"/>
    </xf>
    <xf numFmtId="0" fontId="111" fillId="0" borderId="51" xfId="0" applyFont="1" applyBorder="1" applyAlignment="1">
      <alignment horizontal="center" vertical="center" wrapText="1"/>
    </xf>
    <xf numFmtId="0" fontId="111" fillId="0" borderId="53" xfId="0" applyFont="1" applyBorder="1" applyAlignment="1">
      <alignment horizontal="center" vertical="center" wrapText="1"/>
    </xf>
    <xf numFmtId="0" fontId="112" fillId="0" borderId="51" xfId="0" applyFont="1" applyBorder="1" applyAlignment="1">
      <alignment vertical="center"/>
    </xf>
    <xf numFmtId="175" fontId="112" fillId="0" borderId="54" xfId="376" applyNumberFormat="1" applyFont="1" applyBorder="1" applyAlignment="1">
      <alignment horizontal="right" vertical="center"/>
    </xf>
    <xf numFmtId="0" fontId="112" fillId="0" borderId="55" xfId="0" applyFont="1" applyBorder="1" applyAlignment="1">
      <alignment horizontal="right" vertical="center"/>
    </xf>
    <xf numFmtId="0" fontId="112" fillId="0" borderId="55" xfId="0" applyFont="1" applyBorder="1" applyAlignment="1">
      <alignment horizontal="left" vertical="center" wrapText="1"/>
    </xf>
    <xf numFmtId="165" fontId="112" fillId="0" borderId="55" xfId="1" applyNumberFormat="1" applyFont="1" applyBorder="1" applyAlignment="1">
      <alignment horizontal="right" vertical="center"/>
    </xf>
    <xf numFmtId="165" fontId="112" fillId="0" borderId="56" xfId="1" applyNumberFormat="1" applyFont="1" applyBorder="1" applyAlignment="1">
      <alignment horizontal="right" vertical="center" wrapText="1"/>
    </xf>
    <xf numFmtId="165" fontId="112" fillId="0" borderId="51" xfId="1" applyNumberFormat="1" applyFont="1" applyBorder="1" applyAlignment="1">
      <alignment horizontal="right" vertical="center" wrapText="1"/>
    </xf>
    <xf numFmtId="0" fontId="112" fillId="0" borderId="57" xfId="0" applyFont="1" applyBorder="1" applyAlignment="1">
      <alignment horizontal="right" vertical="center"/>
    </xf>
    <xf numFmtId="0" fontId="112" fillId="0" borderId="58" xfId="0" applyFont="1" applyBorder="1" applyAlignment="1">
      <alignment horizontal="right" vertical="center"/>
    </xf>
    <xf numFmtId="175" fontId="112" fillId="0" borderId="51" xfId="376" applyNumberFormat="1" applyFont="1" applyBorder="1" applyAlignment="1">
      <alignment vertical="center"/>
    </xf>
    <xf numFmtId="0" fontId="112" fillId="0" borderId="59" xfId="0" applyFont="1" applyBorder="1" applyAlignment="1">
      <alignment vertical="center"/>
    </xf>
    <xf numFmtId="175" fontId="112" fillId="0" borderId="29" xfId="376" applyNumberFormat="1" applyFont="1" applyBorder="1" applyAlignment="1">
      <alignment horizontal="right" vertical="center"/>
    </xf>
    <xf numFmtId="0" fontId="112" fillId="0" borderId="17" xfId="0" applyFont="1" applyBorder="1" applyAlignment="1">
      <alignment horizontal="right" vertical="center"/>
    </xf>
    <xf numFmtId="0" fontId="112" fillId="0" borderId="17" xfId="0" applyFont="1" applyBorder="1" applyAlignment="1">
      <alignment horizontal="left" vertical="center" wrapText="1"/>
    </xf>
    <xf numFmtId="165" fontId="112" fillId="0" borderId="17" xfId="1" applyNumberFormat="1" applyFont="1" applyBorder="1" applyAlignment="1">
      <alignment horizontal="right" vertical="center"/>
    </xf>
    <xf numFmtId="165" fontId="112" fillId="0" borderId="30" xfId="1" applyNumberFormat="1" applyFont="1" applyBorder="1" applyAlignment="1">
      <alignment horizontal="right" vertical="center" wrapText="1"/>
    </xf>
    <xf numFmtId="165" fontId="112" fillId="0" borderId="59" xfId="1" applyNumberFormat="1" applyFont="1" applyBorder="1" applyAlignment="1">
      <alignment horizontal="right" vertical="center" wrapText="1"/>
    </xf>
    <xf numFmtId="165" fontId="112" fillId="0" borderId="60" xfId="1" applyNumberFormat="1" applyFont="1" applyBorder="1" applyAlignment="1">
      <alignment horizontal="right" vertical="center" wrapText="1"/>
    </xf>
    <xf numFmtId="0" fontId="112" fillId="0" borderId="61" xfId="0" applyFont="1" applyBorder="1" applyAlignment="1">
      <alignment horizontal="right" vertical="center"/>
    </xf>
    <xf numFmtId="0" fontId="112" fillId="0" borderId="62" xfId="0" applyFont="1" applyBorder="1" applyAlignment="1">
      <alignment horizontal="right" vertical="center"/>
    </xf>
    <xf numFmtId="175" fontId="112" fillId="0" borderId="59" xfId="376" applyNumberFormat="1" applyFont="1" applyBorder="1" applyAlignment="1">
      <alignment vertical="center"/>
    </xf>
    <xf numFmtId="10" fontId="112" fillId="0" borderId="17" xfId="1" applyNumberFormat="1" applyFont="1" applyBorder="1" applyAlignment="1">
      <alignment horizontal="right" vertical="center"/>
    </xf>
    <xf numFmtId="10" fontId="112" fillId="0" borderId="30" xfId="1" applyNumberFormat="1" applyFont="1" applyBorder="1" applyAlignment="1">
      <alignment horizontal="right" vertical="center" wrapText="1"/>
    </xf>
    <xf numFmtId="10" fontId="112" fillId="0" borderId="59" xfId="1" applyNumberFormat="1" applyFont="1" applyBorder="1" applyAlignment="1">
      <alignment horizontal="right" vertical="center" wrapText="1"/>
    </xf>
    <xf numFmtId="10" fontId="112" fillId="0" borderId="60" xfId="1" applyNumberFormat="1" applyFont="1" applyBorder="1" applyAlignment="1">
      <alignment horizontal="right" vertical="center" wrapText="1"/>
    </xf>
    <xf numFmtId="0" fontId="112" fillId="0" borderId="63" xfId="0" applyFont="1" applyBorder="1" applyAlignment="1">
      <alignment vertical="center"/>
    </xf>
    <xf numFmtId="175" fontId="112" fillId="0" borderId="64" xfId="376" applyNumberFormat="1" applyFont="1" applyBorder="1" applyAlignment="1">
      <alignment horizontal="right" vertical="center"/>
    </xf>
    <xf numFmtId="0" fontId="112" fillId="0" borderId="65" xfId="0" applyFont="1" applyBorder="1" applyAlignment="1">
      <alignment horizontal="right" vertical="center"/>
    </xf>
    <xf numFmtId="0" fontId="112" fillId="0" borderId="65" xfId="0" applyFont="1" applyBorder="1" applyAlignment="1">
      <alignment horizontal="left" vertical="center" wrapText="1"/>
    </xf>
    <xf numFmtId="165" fontId="112" fillId="0" borderId="65" xfId="1" applyNumberFormat="1" applyFont="1" applyBorder="1" applyAlignment="1">
      <alignment horizontal="right" vertical="center"/>
    </xf>
    <xf numFmtId="165" fontId="112" fillId="0" borderId="66" xfId="1" applyNumberFormat="1" applyFont="1" applyBorder="1" applyAlignment="1">
      <alignment horizontal="right" vertical="center" wrapText="1"/>
    </xf>
    <xf numFmtId="165" fontId="112" fillId="0" borderId="63" xfId="1" applyNumberFormat="1" applyFont="1" applyBorder="1" applyAlignment="1">
      <alignment horizontal="right" vertical="center" wrapText="1"/>
    </xf>
    <xf numFmtId="165" fontId="112" fillId="0" borderId="67" xfId="1" applyNumberFormat="1" applyFont="1" applyBorder="1" applyAlignment="1">
      <alignment horizontal="right" vertical="center" wrapText="1"/>
    </xf>
    <xf numFmtId="0" fontId="112" fillId="0" borderId="68" xfId="0" applyFont="1" applyBorder="1" applyAlignment="1">
      <alignment horizontal="right" vertical="center"/>
    </xf>
    <xf numFmtId="0" fontId="112" fillId="0" borderId="69" xfId="0" applyFont="1" applyBorder="1" applyAlignment="1">
      <alignment horizontal="right" vertical="center"/>
    </xf>
    <xf numFmtId="175" fontId="112" fillId="0" borderId="63" xfId="376" applyNumberFormat="1" applyFont="1" applyBorder="1" applyAlignment="1">
      <alignment vertical="center"/>
    </xf>
    <xf numFmtId="0" fontId="112" fillId="0" borderId="0" xfId="0" applyFont="1" applyBorder="1" applyAlignment="1">
      <alignment vertical="center"/>
    </xf>
    <xf numFmtId="0" fontId="112" fillId="0" borderId="0" xfId="0" applyFont="1" applyBorder="1" applyAlignment="1">
      <alignment horizontal="right" vertical="center"/>
    </xf>
    <xf numFmtId="0" fontId="112" fillId="0" borderId="0" xfId="0" applyFont="1" applyBorder="1" applyAlignment="1">
      <alignment horizontal="left" vertical="center" wrapText="1"/>
    </xf>
    <xf numFmtId="165" fontId="112" fillId="0" borderId="0" xfId="1" applyNumberFormat="1" applyFont="1" applyBorder="1" applyAlignment="1">
      <alignment horizontal="right" vertical="center"/>
    </xf>
    <xf numFmtId="165" fontId="112" fillId="0" borderId="0" xfId="1" applyNumberFormat="1" applyFont="1" applyBorder="1" applyAlignment="1">
      <alignment horizontal="right" vertical="center" wrapText="1"/>
    </xf>
    <xf numFmtId="0" fontId="112" fillId="0" borderId="0" xfId="0" applyFont="1" applyFill="1" applyBorder="1" applyAlignment="1">
      <alignment vertical="center"/>
    </xf>
    <xf numFmtId="0" fontId="114" fillId="0" borderId="0" xfId="0" applyFont="1" applyBorder="1" applyAlignment="1">
      <alignment horizontal="left" vertical="center"/>
    </xf>
    <xf numFmtId="0" fontId="114" fillId="0" borderId="0" xfId="0" applyFont="1" applyBorder="1" applyAlignment="1">
      <alignment vertical="center" wrapText="1"/>
    </xf>
    <xf numFmtId="0" fontId="102" fillId="0" borderId="0" xfId="0" applyFont="1" applyAlignment="1">
      <alignment wrapText="1"/>
    </xf>
    <xf numFmtId="0" fontId="112" fillId="0" borderId="17" xfId="0" applyFont="1" applyBorder="1" applyAlignment="1">
      <alignment horizontal="center" vertical="center" wrapText="1"/>
    </xf>
    <xf numFmtId="0" fontId="104" fillId="0" borderId="0" xfId="0" applyFont="1" applyAlignment="1">
      <alignment vertical="center"/>
    </xf>
    <xf numFmtId="0" fontId="115" fillId="0" borderId="0" xfId="0" applyFont="1" applyAlignment="1">
      <alignment vertical="center"/>
    </xf>
    <xf numFmtId="0" fontId="116" fillId="0" borderId="70" xfId="0" applyFont="1" applyBorder="1" applyAlignment="1">
      <alignment horizontal="center" vertical="center" wrapText="1"/>
    </xf>
    <xf numFmtId="0" fontId="117" fillId="0" borderId="0" xfId="0" applyFont="1" applyAlignment="1">
      <alignment vertical="center"/>
    </xf>
    <xf numFmtId="0" fontId="117" fillId="0" borderId="0" xfId="0" applyFont="1" applyAlignment="1">
      <alignment horizontal="center" vertical="center"/>
    </xf>
    <xf numFmtId="175" fontId="117" fillId="0" borderId="0" xfId="376" applyNumberFormat="1" applyFont="1" applyAlignment="1">
      <alignment horizontal="center" vertical="center" wrapText="1"/>
    </xf>
    <xf numFmtId="175" fontId="0" fillId="0" borderId="0" xfId="0" applyNumberFormat="1"/>
    <xf numFmtId="0" fontId="0" fillId="0" borderId="0" xfId="0" applyAlignment="1">
      <alignment vertical="top"/>
    </xf>
    <xf numFmtId="1" fontId="117" fillId="0" borderId="0" xfId="0" applyNumberFormat="1" applyFont="1" applyAlignment="1">
      <alignment horizontal="center" vertical="center"/>
    </xf>
    <xf numFmtId="0" fontId="117" fillId="0" borderId="71" xfId="0" applyFont="1" applyBorder="1" applyAlignment="1">
      <alignment vertical="center"/>
    </xf>
    <xf numFmtId="0" fontId="117" fillId="0" borderId="71" xfId="0" applyFont="1" applyBorder="1" applyAlignment="1">
      <alignment horizontal="center" vertical="center"/>
    </xf>
    <xf numFmtId="0" fontId="0" fillId="0" borderId="71" xfId="0" applyBorder="1" applyAlignment="1">
      <alignment vertical="top"/>
    </xf>
    <xf numFmtId="175" fontId="117" fillId="0" borderId="71" xfId="376" applyNumberFormat="1" applyFont="1" applyBorder="1" applyAlignment="1">
      <alignment horizontal="center" vertical="center" wrapText="1"/>
    </xf>
    <xf numFmtId="0" fontId="3" fillId="0" borderId="42"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9" xfId="0" applyFont="1" applyBorder="1" applyAlignment="1">
      <alignment horizontal="center" vertical="center" wrapText="1"/>
    </xf>
    <xf numFmtId="9" fontId="0" fillId="0" borderId="25" xfId="0" applyNumberFormat="1" applyBorder="1"/>
    <xf numFmtId="165" fontId="0" fillId="0" borderId="25" xfId="0" applyNumberFormat="1" applyBorder="1"/>
    <xf numFmtId="165" fontId="0" fillId="0" borderId="10" xfId="0" applyNumberFormat="1" applyFill="1" applyBorder="1"/>
    <xf numFmtId="165" fontId="2" fillId="0" borderId="25" xfId="0" applyNumberFormat="1" applyFont="1" applyBorder="1"/>
    <xf numFmtId="165" fontId="2" fillId="0" borderId="0" xfId="0" applyNumberFormat="1" applyFont="1"/>
    <xf numFmtId="9" fontId="0" fillId="0" borderId="46" xfId="1" applyFont="1" applyBorder="1"/>
    <xf numFmtId="9" fontId="0" fillId="0" borderId="48" xfId="1" applyFont="1" applyBorder="1"/>
    <xf numFmtId="9" fontId="0" fillId="0" borderId="41" xfId="1" applyFont="1" applyFill="1" applyBorder="1"/>
    <xf numFmtId="9" fontId="0" fillId="0" borderId="48" xfId="0" applyNumberFormat="1" applyBorder="1"/>
    <xf numFmtId="10" fontId="0" fillId="0" borderId="10" xfId="0" applyNumberFormat="1" applyBorder="1"/>
    <xf numFmtId="10" fontId="0" fillId="0" borderId="10" xfId="0" applyNumberFormat="1" applyFill="1" applyBorder="1"/>
    <xf numFmtId="10" fontId="0" fillId="0" borderId="25" xfId="0" applyNumberFormat="1" applyBorder="1"/>
    <xf numFmtId="0" fontId="0" fillId="0" borderId="25" xfId="0" applyBorder="1" applyAlignment="1">
      <alignment vertical="center" wrapText="1"/>
    </xf>
    <xf numFmtId="0" fontId="3" fillId="0" borderId="30"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1" xfId="0" applyFont="1" applyBorder="1" applyAlignment="1">
      <alignment horizontal="center" vertical="center" wrapText="1"/>
    </xf>
    <xf numFmtId="43" fontId="3" fillId="0" borderId="25" xfId="376" applyFont="1" applyBorder="1" applyAlignment="1">
      <alignment horizontal="center" vertical="center" wrapText="1"/>
    </xf>
    <xf numFmtId="0" fontId="118" fillId="0" borderId="0" xfId="0" applyFont="1"/>
    <xf numFmtId="165" fontId="118" fillId="0" borderId="0" xfId="1" applyNumberFormat="1" applyFont="1"/>
    <xf numFmtId="0" fontId="118" fillId="0" borderId="0" xfId="0" applyFont="1" applyAlignment="1">
      <alignment vertical="center"/>
    </xf>
    <xf numFmtId="0" fontId="117" fillId="0" borderId="0" xfId="0" applyFont="1"/>
    <xf numFmtId="0" fontId="3" fillId="0" borderId="72" xfId="0" applyFont="1" applyBorder="1" applyAlignment="1">
      <alignment horizontal="center" vertical="center" wrapText="1"/>
    </xf>
    <xf numFmtId="165" fontId="0" fillId="0" borderId="46" xfId="0" applyNumberFormat="1" applyBorder="1"/>
    <xf numFmtId="165" fontId="0" fillId="0" borderId="48" xfId="0" applyNumberFormat="1" applyBorder="1"/>
    <xf numFmtId="0" fontId="3" fillId="0" borderId="78"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50" xfId="0" applyFont="1" applyBorder="1" applyAlignment="1">
      <alignment horizontal="center" vertical="center" wrapText="1"/>
    </xf>
    <xf numFmtId="165" fontId="0" fillId="0" borderId="17" xfId="1" applyNumberFormat="1" applyFont="1" applyBorder="1" applyAlignment="1">
      <alignment vertical="center" wrapText="1"/>
    </xf>
    <xf numFmtId="165" fontId="0" fillId="0" borderId="17" xfId="1" applyNumberFormat="1" applyFont="1" applyBorder="1"/>
    <xf numFmtId="164" fontId="0" fillId="0" borderId="17" xfId="377" applyFont="1" applyBorder="1" applyAlignment="1">
      <alignment vertical="center" wrapText="1"/>
    </xf>
    <xf numFmtId="165" fontId="0" fillId="0" borderId="17" xfId="1" applyNumberFormat="1" applyFont="1" applyFill="1" applyBorder="1" applyAlignment="1">
      <alignment vertical="center" wrapText="1"/>
    </xf>
    <xf numFmtId="165" fontId="107" fillId="0" borderId="17" xfId="1" applyNumberFormat="1" applyFont="1" applyBorder="1" applyAlignment="1">
      <alignment vertical="center" wrapText="1"/>
    </xf>
    <xf numFmtId="164" fontId="107" fillId="0" borderId="17" xfId="377" applyFont="1" applyBorder="1" applyAlignment="1">
      <alignment vertical="center" wrapText="1"/>
    </xf>
    <xf numFmtId="165" fontId="0" fillId="0" borderId="55" xfId="1" applyNumberFormat="1" applyFont="1" applyBorder="1" applyAlignment="1">
      <alignment vertical="center" wrapText="1"/>
    </xf>
    <xf numFmtId="165" fontId="0" fillId="0" borderId="55" xfId="1" applyNumberFormat="1" applyFont="1" applyBorder="1"/>
    <xf numFmtId="164" fontId="0" fillId="0" borderId="55" xfId="377" applyFont="1" applyBorder="1" applyAlignment="1">
      <alignment vertical="center" wrapText="1"/>
    </xf>
    <xf numFmtId="165" fontId="0" fillId="0" borderId="58" xfId="1" applyNumberFormat="1" applyFont="1" applyBorder="1"/>
    <xf numFmtId="165" fontId="0" fillId="0" borderId="65" xfId="1" applyNumberFormat="1" applyFont="1" applyBorder="1" applyAlignment="1">
      <alignment vertical="center" wrapText="1"/>
    </xf>
    <xf numFmtId="0" fontId="0" fillId="0" borderId="72" xfId="0" applyBorder="1" applyAlignment="1">
      <alignment vertical="center" wrapText="1"/>
    </xf>
    <xf numFmtId="0" fontId="0" fillId="0" borderId="79" xfId="0" applyBorder="1" applyAlignment="1">
      <alignment vertical="center" wrapText="1"/>
    </xf>
    <xf numFmtId="0" fontId="0" fillId="0" borderId="79" xfId="0" applyFill="1" applyBorder="1" applyAlignment="1">
      <alignment vertical="center" wrapText="1"/>
    </xf>
    <xf numFmtId="0" fontId="107" fillId="0" borderId="79" xfId="0" applyFont="1" applyBorder="1" applyAlignment="1">
      <alignment vertical="center" wrapText="1"/>
    </xf>
    <xf numFmtId="0" fontId="0" fillId="0" borderId="80" xfId="0" applyBorder="1" applyAlignment="1">
      <alignment vertical="center" wrapText="1"/>
    </xf>
    <xf numFmtId="165" fontId="0" fillId="0" borderId="57" xfId="1" applyNumberFormat="1" applyFont="1" applyBorder="1" applyAlignment="1">
      <alignment vertical="center" wrapText="1"/>
    </xf>
    <xf numFmtId="165" fontId="0" fillId="0" borderId="58" xfId="1" applyNumberFormat="1" applyFont="1" applyBorder="1" applyAlignment="1">
      <alignment vertical="center" wrapText="1"/>
    </xf>
    <xf numFmtId="165" fontId="0" fillId="0" borderId="61" xfId="1" applyNumberFormat="1" applyFont="1" applyBorder="1" applyAlignment="1">
      <alignment vertical="center" wrapText="1"/>
    </xf>
    <xf numFmtId="165" fontId="0" fillId="0" borderId="62" xfId="1" applyNumberFormat="1" applyFont="1" applyBorder="1" applyAlignment="1">
      <alignment vertical="center" wrapText="1"/>
    </xf>
    <xf numFmtId="165" fontId="0" fillId="0" borderId="62" xfId="1" applyNumberFormat="1" applyFont="1" applyFill="1" applyBorder="1"/>
    <xf numFmtId="165" fontId="0" fillId="0" borderId="61" xfId="1" applyNumberFormat="1" applyFont="1" applyFill="1" applyBorder="1" applyAlignment="1">
      <alignment vertical="center" wrapText="1"/>
    </xf>
    <xf numFmtId="165" fontId="0" fillId="0" borderId="62" xfId="1" applyNumberFormat="1" applyFont="1" applyFill="1" applyBorder="1" applyAlignment="1">
      <alignment vertical="center" wrapText="1"/>
    </xf>
    <xf numFmtId="165" fontId="107" fillId="0" borderId="61" xfId="1" applyNumberFormat="1" applyFont="1" applyBorder="1" applyAlignment="1">
      <alignment vertical="center" wrapText="1"/>
    </xf>
    <xf numFmtId="165" fontId="107" fillId="0" borderId="62" xfId="1" applyNumberFormat="1" applyFont="1" applyBorder="1" applyAlignment="1">
      <alignment vertical="center" wrapText="1"/>
    </xf>
    <xf numFmtId="165" fontId="0" fillId="0" borderId="68" xfId="1" applyNumberFormat="1" applyFont="1" applyBorder="1" applyAlignment="1">
      <alignment vertical="center" wrapText="1"/>
    </xf>
    <xf numFmtId="165" fontId="0" fillId="0" borderId="69" xfId="1" applyNumberFormat="1" applyFont="1" applyBorder="1" applyAlignment="1">
      <alignment vertical="center" wrapText="1"/>
    </xf>
    <xf numFmtId="164" fontId="0" fillId="0" borderId="76" xfId="377" applyFont="1" applyBorder="1"/>
    <xf numFmtId="164" fontId="0" fillId="0" borderId="25" xfId="377" applyFont="1" applyBorder="1"/>
    <xf numFmtId="165" fontId="0" fillId="0" borderId="25" xfId="1" applyNumberFormat="1" applyFont="1" applyBorder="1"/>
    <xf numFmtId="165" fontId="0" fillId="0" borderId="25" xfId="1" applyNumberFormat="1" applyFont="1" applyFill="1" applyBorder="1"/>
    <xf numFmtId="164" fontId="0" fillId="0" borderId="25" xfId="377" applyFont="1" applyFill="1" applyBorder="1"/>
    <xf numFmtId="165" fontId="0" fillId="0" borderId="81" xfId="1" applyNumberFormat="1" applyFont="1" applyFill="1" applyBorder="1"/>
    <xf numFmtId="165" fontId="0" fillId="0" borderId="61" xfId="1" applyNumberFormat="1" applyFont="1" applyFill="1" applyBorder="1"/>
    <xf numFmtId="164" fontId="0" fillId="0" borderId="61" xfId="377" applyFont="1" applyBorder="1" applyAlignment="1">
      <alignment vertical="center" wrapText="1"/>
    </xf>
    <xf numFmtId="164" fontId="0" fillId="0" borderId="62" xfId="377" applyFont="1" applyBorder="1" applyAlignment="1">
      <alignment vertical="center" wrapText="1"/>
    </xf>
    <xf numFmtId="165" fontId="0" fillId="0" borderId="76" xfId="1" applyNumberFormat="1" applyFont="1" applyBorder="1"/>
    <xf numFmtId="165" fontId="0" fillId="0" borderId="81" xfId="1" applyNumberFormat="1" applyFont="1" applyBorder="1"/>
    <xf numFmtId="165" fontId="0" fillId="0" borderId="77" xfId="1" applyNumberFormat="1" applyFont="1" applyBorder="1"/>
    <xf numFmtId="165" fontId="0" fillId="0" borderId="60" xfId="1" applyNumberFormat="1" applyFont="1" applyBorder="1"/>
    <xf numFmtId="164" fontId="0" fillId="0" borderId="60" xfId="377" applyFont="1" applyBorder="1"/>
    <xf numFmtId="165" fontId="0" fillId="0" borderId="67" xfId="1" applyNumberFormat="1" applyFont="1" applyBorder="1"/>
    <xf numFmtId="164" fontId="0" fillId="0" borderId="57" xfId="377" applyFont="1" applyBorder="1" applyAlignment="1">
      <alignment vertical="center" wrapText="1"/>
    </xf>
    <xf numFmtId="0" fontId="117" fillId="0" borderId="17" xfId="0" applyFont="1" applyFill="1" applyBorder="1" applyAlignment="1">
      <alignment vertical="center"/>
    </xf>
    <xf numFmtId="0" fontId="117" fillId="0" borderId="17" xfId="0" applyFont="1" applyFill="1" applyBorder="1" applyAlignment="1">
      <alignment vertical="center" wrapText="1"/>
    </xf>
    <xf numFmtId="0" fontId="117" fillId="0" borderId="17" xfId="0" applyFont="1" applyFill="1" applyBorder="1" applyAlignment="1">
      <alignment wrapText="1"/>
    </xf>
    <xf numFmtId="0" fontId="117" fillId="0" borderId="17" xfId="0" applyFont="1" applyFill="1" applyBorder="1"/>
    <xf numFmtId="0" fontId="118" fillId="0" borderId="17" xfId="0" applyFont="1" applyFill="1" applyBorder="1"/>
    <xf numFmtId="0" fontId="117" fillId="0" borderId="27" xfId="0" applyFont="1" applyFill="1" applyBorder="1" applyAlignment="1">
      <alignment vertical="center"/>
    </xf>
    <xf numFmtId="0" fontId="119" fillId="0" borderId="82" xfId="0" applyFont="1" applyFill="1" applyBorder="1" applyAlignment="1">
      <alignment horizontal="center" vertical="center"/>
    </xf>
    <xf numFmtId="0" fontId="119" fillId="0" borderId="83" xfId="0" applyFont="1" applyFill="1" applyBorder="1" applyAlignment="1">
      <alignment horizontal="center"/>
    </xf>
    <xf numFmtId="0" fontId="119" fillId="0" borderId="84" xfId="0" applyFont="1" applyFill="1" applyBorder="1" applyAlignment="1">
      <alignment horizontal="center"/>
    </xf>
    <xf numFmtId="0" fontId="118" fillId="0" borderId="85" xfId="0" applyFont="1" applyFill="1" applyBorder="1" applyAlignment="1">
      <alignment vertical="center"/>
    </xf>
    <xf numFmtId="0" fontId="117" fillId="0" borderId="86" xfId="0" applyFont="1" applyFill="1" applyBorder="1" applyAlignment="1">
      <alignment vertical="center" wrapText="1"/>
    </xf>
    <xf numFmtId="0" fontId="118" fillId="0" borderId="61" xfId="0" applyFont="1" applyFill="1" applyBorder="1" applyAlignment="1">
      <alignment vertical="center"/>
    </xf>
    <xf numFmtId="0" fontId="117" fillId="0" borderId="62" xfId="0" applyFont="1" applyFill="1" applyBorder="1" applyAlignment="1">
      <alignment vertical="center"/>
    </xf>
    <xf numFmtId="0" fontId="117" fillId="0" borderId="62" xfId="0" applyFont="1" applyFill="1" applyBorder="1" applyAlignment="1">
      <alignment vertical="center" wrapText="1"/>
    </xf>
    <xf numFmtId="0" fontId="117" fillId="0" borderId="62" xfId="0" applyFont="1" applyFill="1" applyBorder="1" applyAlignment="1">
      <alignment wrapText="1"/>
    </xf>
    <xf numFmtId="0" fontId="117" fillId="0" borderId="62" xfId="0" applyFont="1" applyFill="1" applyBorder="1"/>
    <xf numFmtId="0" fontId="118" fillId="0" borderId="68" xfId="0" applyFont="1" applyFill="1" applyBorder="1" applyAlignment="1">
      <alignment vertical="center"/>
    </xf>
    <xf numFmtId="0" fontId="117" fillId="0" borderId="65" xfId="0" applyFont="1" applyFill="1" applyBorder="1" applyAlignment="1">
      <alignment wrapText="1"/>
    </xf>
    <xf numFmtId="0" fontId="117" fillId="0" borderId="69" xfId="0" applyFont="1" applyFill="1" applyBorder="1" applyAlignment="1">
      <alignment wrapText="1"/>
    </xf>
    <xf numFmtId="0" fontId="2" fillId="0" borderId="30" xfId="0" applyFont="1" applyBorder="1" applyAlignment="1">
      <alignment vertical="center"/>
    </xf>
    <xf numFmtId="0" fontId="0" fillId="0" borderId="29" xfId="0" applyBorder="1"/>
    <xf numFmtId="0" fontId="2" fillId="0" borderId="41" xfId="0" applyFont="1" applyBorder="1" applyAlignment="1">
      <alignment vertical="center"/>
    </xf>
    <xf numFmtId="0" fontId="0" fillId="0" borderId="43" xfId="0" applyBorder="1" applyAlignment="1">
      <alignment vertical="center" wrapText="1"/>
    </xf>
    <xf numFmtId="9" fontId="0" fillId="0" borderId="46" xfId="0" applyNumberFormat="1" applyBorder="1"/>
    <xf numFmtId="0" fontId="0" fillId="0" borderId="44" xfId="0" applyBorder="1" applyAlignment="1">
      <alignment vertical="center" wrapText="1"/>
    </xf>
    <xf numFmtId="0" fontId="0" fillId="0" borderId="41" xfId="0" applyBorder="1" applyAlignment="1">
      <alignment vertical="center" wrapText="1"/>
    </xf>
    <xf numFmtId="165" fontId="0" fillId="0" borderId="30" xfId="0" applyNumberFormat="1" applyFill="1" applyBorder="1" applyAlignment="1">
      <alignment vertical="center" wrapText="1"/>
    </xf>
    <xf numFmtId="165" fontId="0" fillId="0" borderId="29" xfId="0" applyNumberFormat="1" applyBorder="1"/>
    <xf numFmtId="0" fontId="120" fillId="0" borderId="0" xfId="0" applyFont="1"/>
    <xf numFmtId="0" fontId="0" fillId="0" borderId="25" xfId="0" applyFill="1" applyBorder="1"/>
    <xf numFmtId="43" fontId="3" fillId="0" borderId="25" xfId="376" applyFont="1" applyFill="1" applyBorder="1" applyAlignment="1">
      <alignment horizontal="center" vertical="center" wrapText="1"/>
    </xf>
    <xf numFmtId="43" fontId="0" fillId="0" borderId="0" xfId="376" applyFont="1" applyFill="1" applyBorder="1"/>
    <xf numFmtId="0" fontId="0" fillId="0" borderId="0" xfId="0" applyFill="1" applyBorder="1" applyAlignment="1">
      <alignment horizontal="left"/>
    </xf>
    <xf numFmtId="43" fontId="1" fillId="0" borderId="0" xfId="376" applyFont="1" applyFill="1" applyBorder="1"/>
    <xf numFmtId="43" fontId="0" fillId="0" borderId="0" xfId="376" applyFont="1" applyFill="1" applyBorder="1" applyAlignment="1">
      <alignment horizontal="left"/>
    </xf>
    <xf numFmtId="0" fontId="0" fillId="0" borderId="48" xfId="0" applyFill="1" applyBorder="1" applyAlignment="1">
      <alignment horizontal="left"/>
    </xf>
    <xf numFmtId="43" fontId="0" fillId="0" borderId="48" xfId="376" applyFont="1" applyFill="1" applyBorder="1"/>
    <xf numFmtId="0" fontId="116" fillId="0" borderId="25" xfId="0" applyFont="1" applyBorder="1" applyAlignment="1">
      <alignment horizontal="center" vertical="center" wrapText="1"/>
    </xf>
    <xf numFmtId="0" fontId="116" fillId="0" borderId="46" xfId="0" applyFont="1" applyBorder="1" applyAlignment="1">
      <alignment vertical="center"/>
    </xf>
    <xf numFmtId="0" fontId="117" fillId="0" borderId="46" xfId="0" applyFont="1" applyBorder="1" applyAlignment="1">
      <alignment vertical="center"/>
    </xf>
    <xf numFmtId="175" fontId="117" fillId="0" borderId="46" xfId="376" applyNumberFormat="1" applyFont="1" applyBorder="1" applyAlignment="1">
      <alignment vertical="center"/>
    </xf>
    <xf numFmtId="43" fontId="117" fillId="0" borderId="46" xfId="376" applyNumberFormat="1" applyFont="1" applyBorder="1" applyAlignment="1">
      <alignment vertical="center"/>
    </xf>
    <xf numFmtId="0" fontId="117" fillId="0" borderId="46" xfId="0" applyFont="1" applyBorder="1" applyAlignment="1">
      <alignment vertical="center" wrapText="1"/>
    </xf>
    <xf numFmtId="0" fontId="116" fillId="69" borderId="0" xfId="0" applyFont="1" applyFill="1" applyBorder="1" applyAlignment="1">
      <alignment vertical="center"/>
    </xf>
    <xf numFmtId="0" fontId="117" fillId="69" borderId="0" xfId="0" applyFont="1" applyFill="1" applyBorder="1" applyAlignment="1">
      <alignment vertical="center"/>
    </xf>
    <xf numFmtId="175" fontId="117" fillId="69" borderId="0" xfId="376" applyNumberFormat="1" applyFont="1" applyFill="1" applyBorder="1" applyAlignment="1">
      <alignment vertical="center"/>
    </xf>
    <xf numFmtId="43" fontId="117" fillId="69" borderId="0" xfId="376" applyNumberFormat="1" applyFont="1" applyFill="1" applyBorder="1" applyAlignment="1">
      <alignment vertical="center"/>
    </xf>
    <xf numFmtId="0" fontId="117" fillId="69" borderId="0" xfId="0" applyFont="1" applyFill="1" applyBorder="1" applyAlignment="1">
      <alignment vertical="center" wrapText="1"/>
    </xf>
    <xf numFmtId="0" fontId="116" fillId="0" borderId="0" xfId="0" applyFont="1" applyBorder="1" applyAlignment="1">
      <alignment vertical="center"/>
    </xf>
    <xf numFmtId="0" fontId="117" fillId="0" borderId="0" xfId="0" applyFont="1" applyBorder="1" applyAlignment="1">
      <alignment vertical="center"/>
    </xf>
    <xf numFmtId="175" fontId="117" fillId="0" borderId="0" xfId="376" applyNumberFormat="1" applyFont="1" applyBorder="1" applyAlignment="1">
      <alignment vertical="center"/>
    </xf>
    <xf numFmtId="43" fontId="117" fillId="0" borderId="0" xfId="376" applyNumberFormat="1" applyFont="1" applyBorder="1" applyAlignment="1">
      <alignment vertical="center"/>
    </xf>
    <xf numFmtId="0" fontId="117" fillId="0" borderId="0" xfId="0" applyFont="1" applyBorder="1" applyAlignment="1">
      <alignment vertical="center" wrapText="1"/>
    </xf>
    <xf numFmtId="0" fontId="116" fillId="69" borderId="48" xfId="0" applyFont="1" applyFill="1" applyBorder="1" applyAlignment="1">
      <alignment vertical="center"/>
    </xf>
    <xf numFmtId="0" fontId="117" fillId="69" borderId="48" xfId="0" applyFont="1" applyFill="1" applyBorder="1" applyAlignment="1">
      <alignment vertical="center"/>
    </xf>
    <xf numFmtId="175" fontId="117" fillId="69" borderId="48" xfId="376" applyNumberFormat="1" applyFont="1" applyFill="1" applyBorder="1" applyAlignment="1">
      <alignment vertical="center"/>
    </xf>
    <xf numFmtId="43" fontId="117" fillId="69" borderId="48" xfId="376" applyNumberFormat="1" applyFont="1" applyFill="1" applyBorder="1" applyAlignment="1">
      <alignment vertical="center"/>
    </xf>
    <xf numFmtId="0" fontId="117" fillId="69" borderId="48" xfId="0" applyFont="1" applyFill="1" applyBorder="1" applyAlignment="1">
      <alignment vertical="center" wrapText="1"/>
    </xf>
    <xf numFmtId="0" fontId="124" fillId="0" borderId="0" xfId="0" applyFont="1"/>
    <xf numFmtId="0" fontId="3" fillId="0" borderId="11" xfId="0" applyFont="1" applyBorder="1" applyAlignment="1">
      <alignment horizontal="center" vertical="center" wrapText="1"/>
    </xf>
    <xf numFmtId="178" fontId="0" fillId="0" borderId="0" xfId="0" applyNumberFormat="1"/>
    <xf numFmtId="0" fontId="0" fillId="0" borderId="0" xfId="0" applyAlignment="1">
      <alignment wrapText="1"/>
    </xf>
    <xf numFmtId="178" fontId="0" fillId="0" borderId="0" xfId="0" applyNumberFormat="1" applyFill="1"/>
    <xf numFmtId="178" fontId="0" fillId="0" borderId="0" xfId="0" applyNumberFormat="1" applyFill="1" applyBorder="1"/>
    <xf numFmtId="178" fontId="0" fillId="0" borderId="48" xfId="0" applyNumberFormat="1" applyFill="1" applyBorder="1"/>
    <xf numFmtId="43" fontId="109" fillId="68" borderId="0" xfId="0" applyNumberFormat="1" applyFont="1" applyFill="1" applyBorder="1" applyAlignment="1" applyProtection="1">
      <alignment horizontal="center" vertical="center" wrapText="1"/>
    </xf>
    <xf numFmtId="0" fontId="0" fillId="0" borderId="48" xfId="0" applyFill="1" applyBorder="1"/>
    <xf numFmtId="43" fontId="0" fillId="0" borderId="0" xfId="0" applyNumberFormat="1"/>
    <xf numFmtId="179" fontId="0" fillId="0" borderId="0" xfId="0" applyNumberFormat="1"/>
    <xf numFmtId="43" fontId="3" fillId="71" borderId="25" xfId="376" applyFont="1" applyFill="1" applyBorder="1" applyAlignment="1">
      <alignment horizontal="center" vertical="center" wrapText="1"/>
    </xf>
    <xf numFmtId="0" fontId="3" fillId="71" borderId="11" xfId="0" applyFont="1" applyFill="1" applyBorder="1" applyAlignment="1">
      <alignment horizontal="center" vertical="center" wrapText="1"/>
    </xf>
    <xf numFmtId="39" fontId="0" fillId="67" borderId="10" xfId="376" applyNumberFormat="1" applyFont="1" applyFill="1" applyBorder="1"/>
    <xf numFmtId="39" fontId="0" fillId="71" borderId="10" xfId="376" applyNumberFormat="1" applyFont="1" applyFill="1" applyBorder="1"/>
    <xf numFmtId="39" fontId="0" fillId="67" borderId="0" xfId="376" applyNumberFormat="1" applyFont="1" applyFill="1" applyBorder="1"/>
    <xf numFmtId="39" fontId="0" fillId="71" borderId="0" xfId="376" applyNumberFormat="1" applyFont="1" applyFill="1" applyBorder="1"/>
    <xf numFmtId="39" fontId="0" fillId="67" borderId="11" xfId="376" applyNumberFormat="1" applyFont="1" applyFill="1" applyBorder="1"/>
    <xf numFmtId="39" fontId="0" fillId="71" borderId="11" xfId="376" applyNumberFormat="1" applyFont="1" applyFill="1" applyBorder="1"/>
    <xf numFmtId="0" fontId="100" fillId="0" borderId="17" xfId="0" applyFont="1" applyBorder="1" applyAlignment="1">
      <alignment vertical="center" wrapText="1"/>
    </xf>
    <xf numFmtId="0" fontId="2" fillId="0" borderId="17" xfId="0" applyFont="1" applyBorder="1" applyAlignment="1">
      <alignment vertical="center"/>
    </xf>
    <xf numFmtId="0" fontId="3" fillId="0" borderId="17" xfId="0" applyFont="1" applyBorder="1" applyAlignment="1">
      <alignment horizontal="center" vertical="center" wrapText="1"/>
    </xf>
    <xf numFmtId="0" fontId="0" fillId="0" borderId="17" xfId="0" applyBorder="1" applyAlignment="1">
      <alignment horizontal="right" vertical="center"/>
    </xf>
    <xf numFmtId="49" fontId="0" fillId="0" borderId="17" xfId="0" applyNumberFormat="1" applyBorder="1" applyAlignment="1">
      <alignment horizontal="right" vertical="center"/>
    </xf>
    <xf numFmtId="0" fontId="2" fillId="70" borderId="17" xfId="0" applyFont="1" applyFill="1" applyBorder="1" applyAlignment="1">
      <alignment horizontal="right" vertical="center"/>
    </xf>
    <xf numFmtId="43" fontId="112" fillId="0" borderId="0" xfId="376" applyNumberFormat="1" applyFont="1" applyBorder="1" applyAlignment="1">
      <alignment horizontal="right" vertical="center"/>
    </xf>
    <xf numFmtId="0" fontId="3" fillId="0" borderId="39"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25" xfId="0" applyFont="1" applyBorder="1" applyAlignment="1">
      <alignment horizontal="center"/>
    </xf>
    <xf numFmtId="165" fontId="0" fillId="0" borderId="0" xfId="0" applyNumberFormat="1" applyAlignment="1">
      <alignment vertical="center" wrapText="1"/>
    </xf>
    <xf numFmtId="43" fontId="0" fillId="67" borderId="46" xfId="376" applyFont="1" applyFill="1" applyBorder="1"/>
    <xf numFmtId="180" fontId="0" fillId="0" borderId="0" xfId="0" applyNumberFormat="1"/>
    <xf numFmtId="10" fontId="0" fillId="0" borderId="0" xfId="0" applyNumberFormat="1" applyAlignment="1">
      <alignment vertical="center" wrapText="1"/>
    </xf>
    <xf numFmtId="0" fontId="2" fillId="0" borderId="0" xfId="0" applyFont="1" applyFill="1" applyBorder="1" applyAlignment="1">
      <alignment vertical="center" wrapText="1"/>
    </xf>
    <xf numFmtId="165" fontId="2" fillId="0" borderId="44" xfId="0" applyNumberFormat="1" applyFont="1" applyBorder="1"/>
    <xf numFmtId="165" fontId="2" fillId="0" borderId="40" xfId="0" applyNumberFormat="1" applyFont="1" applyBorder="1"/>
    <xf numFmtId="9" fontId="2" fillId="0" borderId="44" xfId="1" applyFont="1" applyFill="1" applyBorder="1"/>
    <xf numFmtId="9" fontId="2" fillId="0" borderId="0" xfId="0" applyNumberFormat="1" applyFont="1" applyBorder="1"/>
    <xf numFmtId="9" fontId="2" fillId="0" borderId="26" xfId="0" applyNumberFormat="1" applyFont="1" applyBorder="1"/>
    <xf numFmtId="9" fontId="2" fillId="0" borderId="44" xfId="0" applyNumberFormat="1" applyFont="1" applyBorder="1"/>
    <xf numFmtId="9" fontId="2" fillId="0" borderId="40" xfId="0" applyNumberFormat="1" applyFont="1" applyBorder="1"/>
    <xf numFmtId="9" fontId="2" fillId="0" borderId="0" xfId="1" applyFont="1"/>
    <xf numFmtId="165" fontId="2" fillId="0" borderId="0" xfId="1" applyNumberFormat="1" applyFont="1"/>
    <xf numFmtId="0" fontId="3" fillId="0" borderId="0" xfId="0" applyFont="1" applyFill="1" applyBorder="1" applyAlignment="1">
      <alignment horizontal="center"/>
    </xf>
    <xf numFmtId="0" fontId="2" fillId="0" borderId="0" xfId="0" applyFont="1" applyFill="1" applyBorder="1"/>
    <xf numFmtId="9" fontId="2" fillId="0" borderId="0" xfId="0" applyNumberFormat="1" applyFont="1"/>
    <xf numFmtId="0" fontId="2" fillId="0" borderId="0" xfId="0" applyFont="1" applyBorder="1"/>
    <xf numFmtId="9" fontId="2" fillId="0" borderId="0" xfId="1" applyNumberFormat="1" applyFont="1" applyBorder="1"/>
    <xf numFmtId="0" fontId="0" fillId="0" borderId="48" xfId="0" applyBorder="1" applyAlignment="1">
      <alignment vertical="center" wrapText="1"/>
    </xf>
    <xf numFmtId="0" fontId="0" fillId="0" borderId="48" xfId="0" applyBorder="1"/>
    <xf numFmtId="0" fontId="0" fillId="0" borderId="46" xfId="0" applyBorder="1"/>
    <xf numFmtId="0" fontId="3" fillId="0" borderId="46" xfId="0" applyFont="1" applyFill="1" applyBorder="1" applyAlignment="1">
      <alignment horizontal="center" vertical="center" wrapText="1"/>
    </xf>
    <xf numFmtId="165" fontId="0" fillId="0" borderId="48" xfId="1" applyNumberFormat="1" applyFont="1" applyBorder="1"/>
    <xf numFmtId="0" fontId="3" fillId="0" borderId="40"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11" xfId="0" applyFont="1" applyBorder="1" applyAlignment="1">
      <alignment horizontal="center" vertical="center" wrapText="1"/>
    </xf>
    <xf numFmtId="43" fontId="0" fillId="0" borderId="0" xfId="376" applyNumberFormat="1" applyFont="1"/>
    <xf numFmtId="9" fontId="0" fillId="0" borderId="46" xfId="1" applyFont="1" applyBorder="1" applyAlignment="1">
      <alignment vertical="center" wrapText="1"/>
    </xf>
    <xf numFmtId="9" fontId="0" fillId="0" borderId="48" xfId="1" applyFont="1" applyBorder="1" applyAlignment="1">
      <alignment vertical="center" wrapText="1"/>
    </xf>
    <xf numFmtId="9" fontId="101" fillId="0" borderId="44" xfId="1" applyFont="1" applyFill="1" applyBorder="1"/>
    <xf numFmtId="9" fontId="125" fillId="0" borderId="0" xfId="1" applyFont="1" applyFill="1" applyBorder="1"/>
    <xf numFmtId="9" fontId="98" fillId="0" borderId="43" xfId="1" applyFont="1" applyFill="1" applyBorder="1"/>
    <xf numFmtId="9" fontId="0" fillId="0" borderId="46" xfId="1" applyFont="1" applyFill="1" applyBorder="1"/>
    <xf numFmtId="9" fontId="0" fillId="0" borderId="46" xfId="1" applyFont="1" applyFill="1" applyBorder="1" applyAlignment="1">
      <alignment vertical="center" wrapText="1"/>
    </xf>
    <xf numFmtId="9" fontId="0" fillId="0" borderId="39" xfId="1" applyFont="1" applyFill="1" applyBorder="1" applyAlignment="1">
      <alignment vertical="center" wrapText="1"/>
    </xf>
    <xf numFmtId="9" fontId="98" fillId="0" borderId="44" xfId="1" applyFont="1" applyFill="1" applyBorder="1"/>
    <xf numFmtId="9" fontId="0" fillId="0" borderId="0" xfId="1" applyFont="1" applyFill="1" applyBorder="1" applyAlignment="1">
      <alignment vertical="center" wrapText="1"/>
    </xf>
    <xf numFmtId="9" fontId="0" fillId="0" borderId="40" xfId="1" applyFont="1" applyFill="1" applyBorder="1" applyAlignment="1">
      <alignment vertical="center" wrapText="1"/>
    </xf>
    <xf numFmtId="9" fontId="0" fillId="0" borderId="40" xfId="1" applyFont="1" applyFill="1" applyBorder="1"/>
    <xf numFmtId="9" fontId="125" fillId="0" borderId="40" xfId="1" applyFont="1" applyFill="1" applyBorder="1"/>
    <xf numFmtId="9" fontId="0" fillId="0" borderId="44" xfId="1" applyFont="1" applyFill="1" applyBorder="1" applyAlignment="1">
      <alignment vertical="center" wrapText="1"/>
    </xf>
    <xf numFmtId="9" fontId="98" fillId="0" borderId="41" xfId="1" applyFont="1" applyFill="1" applyBorder="1"/>
    <xf numFmtId="9" fontId="0" fillId="0" borderId="48" xfId="1" applyFont="1" applyFill="1" applyBorder="1"/>
    <xf numFmtId="9" fontId="0" fillId="0" borderId="42" xfId="1" applyFont="1" applyFill="1" applyBorder="1"/>
    <xf numFmtId="0" fontId="3" fillId="0" borderId="44" xfId="0" applyFont="1" applyBorder="1" applyAlignment="1">
      <alignment horizontal="center" vertical="center" wrapText="1"/>
    </xf>
    <xf numFmtId="165" fontId="2" fillId="0" borderId="0" xfId="0" applyNumberFormat="1" applyFont="1" applyBorder="1"/>
    <xf numFmtId="0" fontId="2" fillId="0" borderId="0" xfId="0" applyFont="1" applyBorder="1" applyAlignment="1">
      <alignment vertical="center" wrapText="1"/>
    </xf>
    <xf numFmtId="0" fontId="0" fillId="0" borderId="0" xfId="0" applyFont="1" applyBorder="1" applyAlignment="1">
      <alignment vertical="center" wrapText="1"/>
    </xf>
    <xf numFmtId="9" fontId="1" fillId="0" borderId="0" xfId="1" applyFont="1" applyBorder="1"/>
    <xf numFmtId="165" fontId="0" fillId="0" borderId="44" xfId="0" applyNumberFormat="1" applyFont="1" applyBorder="1"/>
    <xf numFmtId="165" fontId="0" fillId="0" borderId="40" xfId="0" applyNumberFormat="1" applyFont="1" applyBorder="1"/>
    <xf numFmtId="9" fontId="0" fillId="0" borderId="0" xfId="0" applyNumberFormat="1" applyFont="1" applyBorder="1"/>
    <xf numFmtId="0" fontId="2" fillId="0" borderId="0" xfId="0" applyFont="1" applyBorder="1" applyAlignment="1">
      <alignment vertical="center"/>
    </xf>
    <xf numFmtId="0" fontId="3" fillId="0" borderId="0" xfId="0" applyFont="1" applyBorder="1" applyAlignment="1">
      <alignment horizontal="center" vertical="center" wrapText="1"/>
    </xf>
    <xf numFmtId="165" fontId="0" fillId="0" borderId="0" xfId="0" applyNumberFormat="1" applyFill="1" applyBorder="1"/>
    <xf numFmtId="10" fontId="0" fillId="0" borderId="0" xfId="0" applyNumberFormat="1" applyFill="1" applyBorder="1"/>
    <xf numFmtId="0" fontId="94" fillId="66" borderId="10" xfId="0" applyFont="1" applyFill="1" applyBorder="1" applyAlignment="1">
      <alignment horizontal="center"/>
    </xf>
    <xf numFmtId="0" fontId="94" fillId="66" borderId="11" xfId="0" applyFont="1" applyFill="1" applyBorder="1" applyAlignment="1">
      <alignment horizontal="center"/>
    </xf>
    <xf numFmtId="0" fontId="94" fillId="66" borderId="38" xfId="0" applyFont="1" applyFill="1" applyBorder="1" applyAlignment="1">
      <alignment horizontal="center"/>
    </xf>
    <xf numFmtId="0" fontId="94" fillId="66" borderId="0" xfId="0" applyFont="1" applyFill="1" applyBorder="1" applyAlignment="1">
      <alignment horizontal="center"/>
    </xf>
    <xf numFmtId="0" fontId="95" fillId="66" borderId="38" xfId="0" applyFont="1" applyFill="1" applyBorder="1" applyAlignment="1">
      <alignment horizontal="center" vertical="center" wrapText="1"/>
    </xf>
    <xf numFmtId="0" fontId="95" fillId="66" borderId="0" xfId="0" applyFont="1" applyFill="1" applyBorder="1" applyAlignment="1">
      <alignment horizontal="center" vertical="center" wrapText="1"/>
    </xf>
    <xf numFmtId="0" fontId="95" fillId="66" borderId="10" xfId="0" applyFont="1" applyFill="1" applyBorder="1" applyAlignment="1">
      <alignment horizontal="center" vertical="center" wrapText="1"/>
    </xf>
    <xf numFmtId="0" fontId="95" fillId="66" borderId="11" xfId="0" applyFont="1" applyFill="1" applyBorder="1" applyAlignment="1">
      <alignment horizontal="center" vertical="center" wrapText="1"/>
    </xf>
    <xf numFmtId="0" fontId="97" fillId="0" borderId="0" xfId="0" applyFont="1" applyAlignment="1">
      <alignment horizontal="left" wrapText="1"/>
    </xf>
    <xf numFmtId="0" fontId="96" fillId="66" borderId="37" xfId="0" applyFont="1" applyFill="1" applyBorder="1" applyAlignment="1">
      <alignment horizontal="center"/>
    </xf>
    <xf numFmtId="0" fontId="96" fillId="66" borderId="10" xfId="0" applyFont="1" applyFill="1" applyBorder="1" applyAlignment="1">
      <alignment horizontal="center"/>
    </xf>
    <xf numFmtId="0" fontId="3" fillId="0" borderId="25" xfId="0" applyFont="1" applyBorder="1" applyAlignment="1">
      <alignment horizontal="center" vertical="center" wrapText="1"/>
    </xf>
    <xf numFmtId="0" fontId="100" fillId="0" borderId="0" xfId="0" applyFont="1" applyAlignment="1">
      <alignment horizontal="center" vertical="center" wrapText="1"/>
    </xf>
    <xf numFmtId="0" fontId="0" fillId="0" borderId="0" xfId="0"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6" xfId="0" applyFont="1" applyBorder="1" applyAlignment="1">
      <alignment horizontal="center" vertical="center" wrapText="1"/>
    </xf>
    <xf numFmtId="0" fontId="0" fillId="0" borderId="43" xfId="0" applyBorder="1" applyAlignment="1">
      <alignment horizontal="center"/>
    </xf>
    <xf numFmtId="0" fontId="0" fillId="0" borderId="41" xfId="0" applyBorder="1" applyAlignment="1">
      <alignment horizontal="center"/>
    </xf>
    <xf numFmtId="0" fontId="3" fillId="0" borderId="46"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5" xfId="0" applyFont="1" applyBorder="1" applyAlignment="1">
      <alignment horizontal="center"/>
    </xf>
    <xf numFmtId="0" fontId="3" fillId="0" borderId="46" xfId="0" applyFont="1" applyBorder="1" applyAlignment="1">
      <alignment horizontal="center"/>
    </xf>
    <xf numFmtId="0" fontId="102" fillId="0" borderId="0" xfId="0" applyFont="1" applyFill="1" applyBorder="1" applyAlignment="1">
      <alignment horizontal="left" vertical="center" wrapText="1"/>
    </xf>
    <xf numFmtId="0" fontId="0" fillId="0" borderId="10" xfId="0" applyBorder="1" applyAlignment="1">
      <alignment horizontal="center"/>
    </xf>
    <xf numFmtId="0" fontId="0" fillId="0" borderId="11" xfId="0" applyBorder="1" applyAlignment="1">
      <alignment horizontal="center"/>
    </xf>
    <xf numFmtId="0" fontId="111" fillId="0" borderId="50" xfId="0" applyFont="1" applyBorder="1" applyAlignment="1">
      <alignment horizontal="center" vertical="center" wrapText="1"/>
    </xf>
    <xf numFmtId="0" fontId="111" fillId="0" borderId="52" xfId="0" applyFont="1" applyBorder="1" applyAlignment="1">
      <alignment horizontal="center" vertical="center" wrapText="1"/>
    </xf>
    <xf numFmtId="0" fontId="113" fillId="0" borderId="0" xfId="0" applyFont="1" applyBorder="1" applyAlignment="1">
      <alignment horizontal="left" vertical="center" wrapText="1"/>
    </xf>
    <xf numFmtId="0" fontId="123" fillId="0" borderId="0" xfId="0" applyFont="1" applyBorder="1" applyAlignment="1">
      <alignment horizontal="left" vertical="center" wrapText="1"/>
    </xf>
    <xf numFmtId="0" fontId="3" fillId="0" borderId="73" xfId="0" applyFont="1" applyBorder="1" applyAlignment="1">
      <alignment horizontal="center" vertical="center" wrapText="1"/>
    </xf>
    <xf numFmtId="0" fontId="3" fillId="0" borderId="74" xfId="0" applyFont="1" applyBorder="1" applyAlignment="1">
      <alignment horizontal="center" vertical="center" wrapText="1"/>
    </xf>
    <xf numFmtId="0" fontId="3" fillId="0" borderId="75"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77" xfId="0" applyFont="1" applyBorder="1" applyAlignment="1">
      <alignment horizontal="center" vertical="center" wrapText="1"/>
    </xf>
    <xf numFmtId="0" fontId="105" fillId="0" borderId="0" xfId="0" applyFont="1" applyFill="1" applyAlignment="1">
      <alignment horizontal="left" vertical="center"/>
    </xf>
    <xf numFmtId="0" fontId="94" fillId="0" borderId="0" xfId="0" applyFont="1"/>
    <xf numFmtId="0" fontId="99" fillId="0" borderId="0" xfId="0" applyFont="1" applyAlignment="1"/>
    <xf numFmtId="43" fontId="126" fillId="0" borderId="0" xfId="376" applyFont="1" applyFill="1" applyBorder="1"/>
    <xf numFmtId="0" fontId="129" fillId="0" borderId="89" xfId="0" applyFont="1" applyBorder="1" applyAlignment="1">
      <alignment horizontal="center" vertical="center" wrapText="1"/>
    </xf>
    <xf numFmtId="0" fontId="127" fillId="0" borderId="52" xfId="0" applyFont="1" applyBorder="1" applyAlignment="1">
      <alignment vertical="center" wrapText="1"/>
    </xf>
    <xf numFmtId="0" fontId="0" fillId="0" borderId="52" xfId="0" applyBorder="1" applyAlignment="1">
      <alignment vertical="center" wrapText="1"/>
    </xf>
    <xf numFmtId="0" fontId="0" fillId="0" borderId="92" xfId="0" applyBorder="1" applyAlignment="1">
      <alignment vertical="center" wrapText="1"/>
    </xf>
    <xf numFmtId="0" fontId="127" fillId="0" borderId="92" xfId="0" applyFont="1" applyBorder="1" applyAlignment="1">
      <alignment vertical="center" wrapText="1"/>
    </xf>
    <xf numFmtId="0" fontId="127" fillId="0" borderId="89" xfId="0" applyFont="1" applyBorder="1" applyAlignment="1">
      <alignment vertical="center" wrapText="1"/>
    </xf>
    <xf numFmtId="0" fontId="127" fillId="0" borderId="90" xfId="0" applyFont="1" applyBorder="1" applyAlignment="1">
      <alignment vertical="center" wrapText="1"/>
    </xf>
    <xf numFmtId="0" fontId="129" fillId="0" borderId="90" xfId="0" applyFont="1" applyBorder="1" applyAlignment="1">
      <alignment horizontal="center" vertical="center" wrapText="1"/>
    </xf>
    <xf numFmtId="0" fontId="127" fillId="0" borderId="87" xfId="0" applyFont="1" applyBorder="1" applyAlignment="1">
      <alignment vertical="center" wrapText="1"/>
    </xf>
    <xf numFmtId="0" fontId="127" fillId="0" borderId="50" xfId="0" applyFont="1" applyBorder="1" applyAlignment="1">
      <alignment vertical="center" wrapText="1"/>
    </xf>
    <xf numFmtId="0" fontId="127" fillId="0" borderId="52" xfId="0" applyFont="1" applyBorder="1" applyAlignment="1">
      <alignment vertical="center" wrapText="1"/>
    </xf>
    <xf numFmtId="0" fontId="127" fillId="0" borderId="87" xfId="0" applyFont="1" applyBorder="1" applyAlignment="1">
      <alignment vertical="center" wrapText="1"/>
    </xf>
    <xf numFmtId="0" fontId="128" fillId="0" borderId="74" xfId="0" applyFont="1" applyBorder="1" applyAlignment="1">
      <alignment horizontal="center" vertical="center" wrapText="1"/>
    </xf>
    <xf numFmtId="0" fontId="128" fillId="0" borderId="73" xfId="0" applyFont="1" applyBorder="1" applyAlignment="1">
      <alignment horizontal="center" vertical="center" wrapText="1"/>
    </xf>
    <xf numFmtId="0" fontId="128" fillId="0" borderId="75" xfId="0" applyFont="1" applyBorder="1" applyAlignment="1">
      <alignment horizontal="center" vertical="center" wrapText="1"/>
    </xf>
    <xf numFmtId="0" fontId="128" fillId="0" borderId="78" xfId="0" applyFont="1" applyBorder="1" applyAlignment="1">
      <alignment horizontal="center" vertical="center" wrapText="1"/>
    </xf>
    <xf numFmtId="0" fontId="128" fillId="0" borderId="0" xfId="0" applyFont="1" applyBorder="1" applyAlignment="1">
      <alignment horizontal="center" vertical="center" wrapText="1"/>
    </xf>
    <xf numFmtId="0" fontId="128" fillId="0" borderId="53" xfId="0" applyFont="1" applyBorder="1" applyAlignment="1">
      <alignment horizontal="center" vertical="center" wrapText="1"/>
    </xf>
    <xf numFmtId="0" fontId="128" fillId="0" borderId="93" xfId="0" applyFont="1" applyBorder="1" applyAlignment="1">
      <alignment horizontal="center" vertical="center" wrapText="1"/>
    </xf>
    <xf numFmtId="0" fontId="128" fillId="0" borderId="71" xfId="0" applyFont="1" applyBorder="1" applyAlignment="1">
      <alignment horizontal="center" vertical="center" wrapText="1"/>
    </xf>
    <xf numFmtId="0" fontId="128" fillId="0" borderId="89" xfId="0" applyFont="1" applyBorder="1" applyAlignment="1">
      <alignment horizontal="center" vertical="center" wrapText="1"/>
    </xf>
    <xf numFmtId="0" fontId="128" fillId="0" borderId="70" xfId="0" applyFont="1" applyBorder="1" applyAlignment="1">
      <alignment horizontal="center" vertical="center" wrapText="1"/>
    </xf>
    <xf numFmtId="0" fontId="128" fillId="0" borderId="94" xfId="0" applyFont="1" applyBorder="1" applyAlignment="1">
      <alignment horizontal="center" vertical="center" wrapText="1"/>
    </xf>
    <xf numFmtId="0" fontId="128" fillId="0" borderId="88" xfId="0" applyFont="1" applyBorder="1" applyAlignment="1">
      <alignment horizontal="center" vertical="center" wrapText="1"/>
    </xf>
    <xf numFmtId="0" fontId="127" fillId="0" borderId="91" xfId="0" applyFont="1" applyBorder="1" applyAlignment="1">
      <alignment horizontal="center" vertical="center" wrapText="1"/>
    </xf>
    <xf numFmtId="0" fontId="127" fillId="0" borderId="95" xfId="0" applyFont="1" applyBorder="1" applyAlignment="1">
      <alignment horizontal="center" vertical="center" wrapText="1"/>
    </xf>
    <xf numFmtId="0" fontId="127" fillId="0" borderId="96" xfId="0" applyFont="1" applyBorder="1" applyAlignment="1">
      <alignment horizontal="center" vertical="center" wrapText="1"/>
    </xf>
    <xf numFmtId="0" fontId="127" fillId="0" borderId="97" xfId="0" applyFont="1" applyBorder="1" applyAlignment="1">
      <alignment horizontal="center" vertical="center" wrapText="1"/>
    </xf>
    <xf numFmtId="0" fontId="129" fillId="0" borderId="98" xfId="0" applyFont="1" applyBorder="1" applyAlignment="1">
      <alignment horizontal="center" vertical="center" wrapText="1"/>
    </xf>
    <xf numFmtId="0" fontId="129" fillId="0" borderId="99" xfId="0" applyFont="1" applyBorder="1" applyAlignment="1">
      <alignment horizontal="center" vertical="center" wrapText="1"/>
    </xf>
    <xf numFmtId="0" fontId="127" fillId="0" borderId="71" xfId="0" applyFont="1" applyBorder="1" applyAlignment="1">
      <alignment vertical="center" wrapText="1"/>
    </xf>
    <xf numFmtId="0" fontId="127" fillId="0" borderId="94" xfId="0" applyFont="1" applyBorder="1" applyAlignment="1">
      <alignment vertical="center" wrapText="1"/>
    </xf>
    <xf numFmtId="0" fontId="127" fillId="0" borderId="70" xfId="0" applyFont="1" applyBorder="1" applyAlignment="1">
      <alignment vertical="center" wrapText="1"/>
    </xf>
    <xf numFmtId="0" fontId="127" fillId="0" borderId="88" xfId="0" applyFont="1" applyBorder="1" applyAlignment="1">
      <alignment vertical="center" wrapText="1"/>
    </xf>
    <xf numFmtId="0" fontId="127" fillId="0" borderId="0" xfId="0" applyFont="1" applyAlignment="1">
      <alignment horizontal="center" vertical="center" wrapText="1"/>
    </xf>
    <xf numFmtId="0" fontId="127" fillId="0" borderId="73" xfId="0" applyFont="1" applyBorder="1" applyAlignment="1">
      <alignment horizontal="center" vertical="center" wrapText="1"/>
    </xf>
    <xf numFmtId="0" fontId="127" fillId="0" borderId="74" xfId="0" applyFont="1" applyBorder="1" applyAlignment="1">
      <alignment horizontal="center" vertical="center" wrapText="1"/>
    </xf>
    <xf numFmtId="0" fontId="127" fillId="0" borderId="75" xfId="0" applyFont="1" applyBorder="1" applyAlignment="1">
      <alignment horizontal="center" vertical="center" wrapText="1"/>
    </xf>
    <xf numFmtId="0" fontId="127" fillId="0" borderId="78" xfId="0" applyFont="1" applyBorder="1" applyAlignment="1">
      <alignment horizontal="center" vertical="center" wrapText="1"/>
    </xf>
    <xf numFmtId="0" fontId="127" fillId="0" borderId="53" xfId="0" applyFont="1" applyBorder="1" applyAlignment="1">
      <alignment horizontal="center" vertical="center" wrapText="1"/>
    </xf>
    <xf numFmtId="0" fontId="127" fillId="0" borderId="100" xfId="0" applyFont="1" applyBorder="1" applyAlignment="1">
      <alignment horizontal="center" vertical="center" wrapText="1"/>
    </xf>
    <xf numFmtId="0" fontId="127" fillId="0" borderId="90" xfId="0" applyFont="1" applyBorder="1" applyAlignment="1">
      <alignment horizontal="center" vertical="center" wrapText="1"/>
    </xf>
    <xf numFmtId="0" fontId="127" fillId="0" borderId="91" xfId="0" applyFont="1" applyBorder="1" applyAlignment="1">
      <alignment vertical="center" wrapText="1"/>
    </xf>
    <xf numFmtId="0" fontId="127" fillId="0" borderId="95" xfId="0" applyFont="1" applyBorder="1" applyAlignment="1">
      <alignment vertical="center" wrapText="1"/>
    </xf>
    <xf numFmtId="0" fontId="127" fillId="0" borderId="97" xfId="0" applyFont="1" applyBorder="1" applyAlignment="1">
      <alignment vertical="center" wrapText="1"/>
    </xf>
    <xf numFmtId="0" fontId="127" fillId="0" borderId="101" xfId="0" applyFont="1" applyBorder="1" applyAlignment="1">
      <alignment vertical="center" wrapText="1"/>
    </xf>
    <xf numFmtId="0" fontId="127" fillId="0" borderId="102" xfId="0" applyFont="1" applyBorder="1" applyAlignment="1">
      <alignment vertical="center" wrapText="1"/>
    </xf>
    <xf numFmtId="0" fontId="127" fillId="0" borderId="103" xfId="0" applyFont="1" applyBorder="1" applyAlignment="1">
      <alignment vertical="center" wrapText="1"/>
    </xf>
    <xf numFmtId="0" fontId="127" fillId="0" borderId="100" xfId="0" applyFont="1" applyBorder="1" applyAlignment="1">
      <alignment vertical="center" wrapText="1"/>
    </xf>
    <xf numFmtId="0" fontId="127" fillId="0" borderId="90" xfId="0" applyFont="1" applyBorder="1" applyAlignment="1">
      <alignment vertical="center" wrapText="1"/>
    </xf>
    <xf numFmtId="0" fontId="129" fillId="0" borderId="104" xfId="0" applyFont="1" applyBorder="1" applyAlignment="1">
      <alignment horizontal="center" vertical="center" wrapText="1"/>
    </xf>
    <xf numFmtId="0" fontId="129" fillId="0" borderId="92" xfId="0" applyFont="1" applyBorder="1" applyAlignment="1">
      <alignment horizontal="center" vertical="center" wrapText="1"/>
    </xf>
    <xf numFmtId="0" fontId="129" fillId="0" borderId="101" xfId="0" applyFont="1" applyBorder="1" applyAlignment="1">
      <alignment horizontal="center" vertical="center" wrapText="1"/>
    </xf>
    <xf numFmtId="0" fontId="129" fillId="0" borderId="103" xfId="0" applyFont="1" applyBorder="1" applyAlignment="1">
      <alignment horizontal="center" vertical="center" wrapText="1"/>
    </xf>
    <xf numFmtId="0" fontId="129" fillId="0" borderId="100" xfId="0" applyFont="1" applyBorder="1" applyAlignment="1">
      <alignment horizontal="center" vertical="center" wrapText="1"/>
    </xf>
    <xf numFmtId="0" fontId="129" fillId="0" borderId="90" xfId="0" applyFont="1" applyBorder="1" applyAlignment="1">
      <alignment horizontal="center" vertical="center" wrapText="1"/>
    </xf>
    <xf numFmtId="0" fontId="127" fillId="0" borderId="98" xfId="0" applyFont="1" applyBorder="1" applyAlignment="1">
      <alignment vertical="center" wrapText="1"/>
    </xf>
    <xf numFmtId="0" fontId="127" fillId="0" borderId="105" xfId="0" applyFont="1" applyBorder="1" applyAlignment="1">
      <alignment vertical="center" wrapText="1"/>
    </xf>
    <xf numFmtId="0" fontId="127" fillId="0" borderId="99" xfId="0" applyFont="1" applyBorder="1" applyAlignment="1">
      <alignment vertical="center" wrapText="1"/>
    </xf>
    <xf numFmtId="0" fontId="129" fillId="0" borderId="94" xfId="0" applyFont="1" applyBorder="1" applyAlignment="1">
      <alignment horizontal="center" vertical="center" wrapText="1"/>
    </xf>
    <xf numFmtId="0" fontId="129" fillId="0" borderId="88" xfId="0" applyFont="1" applyBorder="1" applyAlignment="1">
      <alignment horizontal="center" vertical="center" wrapText="1"/>
    </xf>
    <xf numFmtId="0" fontId="127" fillId="0" borderId="96" xfId="0" applyFont="1" applyBorder="1" applyAlignment="1">
      <alignment vertical="center" wrapText="1"/>
    </xf>
    <xf numFmtId="0" fontId="129" fillId="0" borderId="95" xfId="0" applyFont="1" applyBorder="1" applyAlignment="1">
      <alignment horizontal="center" vertical="center" wrapText="1"/>
    </xf>
    <xf numFmtId="0" fontId="129" fillId="0" borderId="97" xfId="0" applyFont="1" applyBorder="1" applyAlignment="1">
      <alignment horizontal="center" vertical="center" wrapText="1"/>
    </xf>
    <xf numFmtId="0" fontId="127" fillId="0" borderId="101" xfId="0" applyFont="1" applyBorder="1" applyAlignment="1">
      <alignment horizontal="center" vertical="center" wrapText="1"/>
    </xf>
    <xf numFmtId="0" fontId="127" fillId="0" borderId="102" xfId="0" applyFont="1" applyBorder="1" applyAlignment="1">
      <alignment horizontal="center" vertical="center" wrapText="1"/>
    </xf>
    <xf numFmtId="0" fontId="127" fillId="0" borderId="103" xfId="0" applyFont="1" applyBorder="1" applyAlignment="1">
      <alignment horizontal="center" vertical="center" wrapText="1"/>
    </xf>
    <xf numFmtId="0" fontId="127" fillId="0" borderId="93" xfId="0" applyFont="1" applyBorder="1" applyAlignment="1">
      <alignment vertical="center" wrapText="1"/>
    </xf>
    <xf numFmtId="0" fontId="127" fillId="0" borderId="89" xfId="0" applyFont="1" applyBorder="1" applyAlignment="1">
      <alignment vertical="center" wrapText="1"/>
    </xf>
    <xf numFmtId="0" fontId="129" fillId="0" borderId="93" xfId="0" applyFont="1" applyBorder="1" applyAlignment="1">
      <alignment horizontal="center" vertical="center" wrapText="1"/>
    </xf>
    <xf numFmtId="0" fontId="129" fillId="0" borderId="89" xfId="0" applyFont="1" applyBorder="1" applyAlignment="1">
      <alignment horizontal="center" vertical="center" wrapText="1"/>
    </xf>
    <xf numFmtId="0" fontId="129" fillId="0" borderId="87" xfId="0" applyFont="1" applyBorder="1" applyAlignment="1">
      <alignment horizontal="center" vertical="center" wrapText="1"/>
    </xf>
    <xf numFmtId="1" fontId="128" fillId="0" borderId="52" xfId="0" applyNumberFormat="1" applyFont="1" applyBorder="1" applyAlignment="1">
      <alignment vertical="center" wrapText="1"/>
    </xf>
    <xf numFmtId="9" fontId="0" fillId="0" borderId="44" xfId="1" applyNumberFormat="1" applyFont="1" applyBorder="1" applyAlignment="1">
      <alignment vertical="center" wrapText="1"/>
    </xf>
    <xf numFmtId="10" fontId="0" fillId="0" borderId="44" xfId="1" applyNumberFormat="1" applyFont="1" applyBorder="1" applyAlignment="1">
      <alignment vertical="center" wrapText="1"/>
    </xf>
  </cellXfs>
  <cellStyles count="378">
    <cellStyle name="_x000d__x000a_JournalTemplate=C:\COMFO\CTALK\JOURSTD.TPL_x000d__x000a_LbStateAddress=3 3 0 251 1 89 2 311_x000d__x000a_LbStateJou" xfId="2"/>
    <cellStyle name="% 2" xfId="3"/>
    <cellStyle name="=C:\WINNT\SYSTEM32\COMMAND.COM" xfId="4"/>
    <cellStyle name="1" xfId="5"/>
    <cellStyle name="20% - Accent1 2" xfId="6"/>
    <cellStyle name="20% - Accent1 2 2" xfId="7"/>
    <cellStyle name="20% - Accent1 3" xfId="8"/>
    <cellStyle name="20% - Accent1 4" xfId="9"/>
    <cellStyle name="20% - Accent2 2" xfId="10"/>
    <cellStyle name="20% - Accent2 2 2" xfId="11"/>
    <cellStyle name="20% - Accent2 3" xfId="12"/>
    <cellStyle name="20% - Accent2 4" xfId="13"/>
    <cellStyle name="20% - Accent3 2" xfId="14"/>
    <cellStyle name="20% - Accent3 2 2" xfId="15"/>
    <cellStyle name="20% - Accent3 3" xfId="16"/>
    <cellStyle name="20% - Accent3 4" xfId="17"/>
    <cellStyle name="20% - Accent4 2" xfId="18"/>
    <cellStyle name="20% - Accent4 2 2" xfId="19"/>
    <cellStyle name="20% - Accent4 3" xfId="20"/>
    <cellStyle name="20% - Accent4 4" xfId="21"/>
    <cellStyle name="20% - Accent5 2" xfId="22"/>
    <cellStyle name="20% - Accent5 2 2" xfId="23"/>
    <cellStyle name="20% - Accent5 3" xfId="24"/>
    <cellStyle name="20% - Accent5 4" xfId="25"/>
    <cellStyle name="20% - Accent6 2" xfId="26"/>
    <cellStyle name="20% - Accent6 2 2" xfId="27"/>
    <cellStyle name="20% - Accent6 3" xfId="28"/>
    <cellStyle name="20% - Accent6 4" xfId="29"/>
    <cellStyle name="20% - Akzent1" xfId="30"/>
    <cellStyle name="20% - Akzent2" xfId="31"/>
    <cellStyle name="20% - Akzent3" xfId="32"/>
    <cellStyle name="20% - Akzent4" xfId="33"/>
    <cellStyle name="20% - Akzent5" xfId="34"/>
    <cellStyle name="20% - Akzent6" xfId="35"/>
    <cellStyle name="20% - Énfasis1" xfId="36"/>
    <cellStyle name="20% - Énfasis2" xfId="37"/>
    <cellStyle name="20% - Énfasis3" xfId="38"/>
    <cellStyle name="20% - Énfasis4" xfId="39"/>
    <cellStyle name="20% - Énfasis5" xfId="40"/>
    <cellStyle name="20% - Énfasis6" xfId="41"/>
    <cellStyle name="40% - Accent1 2" xfId="42"/>
    <cellStyle name="40% - Accent1 2 2" xfId="43"/>
    <cellStyle name="40% - Accent1 3" xfId="44"/>
    <cellStyle name="40% - Accent1 4" xfId="45"/>
    <cellStyle name="40% - Accent2 2" xfId="46"/>
    <cellStyle name="40% - Accent2 2 2" xfId="47"/>
    <cellStyle name="40% - Accent2 3" xfId="48"/>
    <cellStyle name="40% - Accent2 4" xfId="49"/>
    <cellStyle name="40% - Accent3 2" xfId="50"/>
    <cellStyle name="40% - Accent3 2 2" xfId="51"/>
    <cellStyle name="40% - Accent3 3" xfId="52"/>
    <cellStyle name="40% - Accent3 4" xfId="53"/>
    <cellStyle name="40% - Accent4 2" xfId="54"/>
    <cellStyle name="40% - Accent4 2 2" xfId="55"/>
    <cellStyle name="40% - Accent4 3" xfId="56"/>
    <cellStyle name="40% - Accent4 4" xfId="57"/>
    <cellStyle name="40% - Accent5 2" xfId="58"/>
    <cellStyle name="40% - Accent5 2 2" xfId="59"/>
    <cellStyle name="40% - Accent5 3" xfId="60"/>
    <cellStyle name="40% - Accent5 4" xfId="61"/>
    <cellStyle name="40% - Accent6 2" xfId="62"/>
    <cellStyle name="40% - Accent6 2 2" xfId="63"/>
    <cellStyle name="40% - Accent6 3" xfId="64"/>
    <cellStyle name="40% - Accent6 4" xfId="65"/>
    <cellStyle name="40% - Akzent1" xfId="66"/>
    <cellStyle name="40% - Akzent2" xfId="67"/>
    <cellStyle name="40% - Akzent3" xfId="68"/>
    <cellStyle name="40% - Akzent4" xfId="69"/>
    <cellStyle name="40% - Akzent5" xfId="70"/>
    <cellStyle name="40% - Akzent6" xfId="71"/>
    <cellStyle name="40% - Énfasis1" xfId="72"/>
    <cellStyle name="40% - Énfasis2" xfId="73"/>
    <cellStyle name="40% - Énfasis3" xfId="74"/>
    <cellStyle name="40% - Énfasis4" xfId="75"/>
    <cellStyle name="40% - Énfasis5" xfId="76"/>
    <cellStyle name="40% - Énfasis6" xfId="77"/>
    <cellStyle name="60% - Accent1 2" xfId="78"/>
    <cellStyle name="60% - Accent1 3" xfId="79"/>
    <cellStyle name="60% - Accent2 2" xfId="80"/>
    <cellStyle name="60% - Accent2 3" xfId="81"/>
    <cellStyle name="60% - Accent3 2" xfId="82"/>
    <cellStyle name="60% - Accent3 3" xfId="83"/>
    <cellStyle name="60% - Accent4 2" xfId="84"/>
    <cellStyle name="60% - Accent4 3" xfId="85"/>
    <cellStyle name="60% - Accent5 2" xfId="86"/>
    <cellStyle name="60% - Accent5 3" xfId="87"/>
    <cellStyle name="60% - Accent6 2" xfId="88"/>
    <cellStyle name="60% - Accent6 3" xfId="89"/>
    <cellStyle name="60% - Akzent1" xfId="90"/>
    <cellStyle name="60% - Akzent2" xfId="91"/>
    <cellStyle name="60% - Akzent3" xfId="92"/>
    <cellStyle name="60% - Akzent4" xfId="93"/>
    <cellStyle name="60% - Akzent5" xfId="94"/>
    <cellStyle name="60% - Akzent6" xfId="95"/>
    <cellStyle name="60% - Énfasis1" xfId="96"/>
    <cellStyle name="60% - Énfasis2" xfId="97"/>
    <cellStyle name="60% - Énfasis3" xfId="98"/>
    <cellStyle name="60% - Énfasis4" xfId="99"/>
    <cellStyle name="60% - Énfasis5" xfId="100"/>
    <cellStyle name="60% - Énfasis6" xfId="101"/>
    <cellStyle name="Accent1 2" xfId="102"/>
    <cellStyle name="Accent1 3" xfId="103"/>
    <cellStyle name="Accent2 2" xfId="104"/>
    <cellStyle name="Accent2 3" xfId="105"/>
    <cellStyle name="Accent3 2" xfId="106"/>
    <cellStyle name="Accent3 3" xfId="107"/>
    <cellStyle name="Accent4 2" xfId="108"/>
    <cellStyle name="Accent4 3" xfId="109"/>
    <cellStyle name="Accent5 2" xfId="110"/>
    <cellStyle name="Accent5 3" xfId="111"/>
    <cellStyle name="Accent6 2" xfId="112"/>
    <cellStyle name="Accent6 3" xfId="113"/>
    <cellStyle name="Akzent1" xfId="114"/>
    <cellStyle name="Akzent2" xfId="115"/>
    <cellStyle name="Akzent3" xfId="116"/>
    <cellStyle name="Akzent4" xfId="117"/>
    <cellStyle name="Akzent5" xfId="118"/>
    <cellStyle name="Akzent6" xfId="119"/>
    <cellStyle name="ANCLAS,REZONES Y SUS PARTES,DE FUNDICION,DE HIERRO O DE ACERO" xfId="120"/>
    <cellStyle name="Ausgabe" xfId="121"/>
    <cellStyle name="Bad 2" xfId="122"/>
    <cellStyle name="Bad 3" xfId="123"/>
    <cellStyle name="Berechnung" xfId="124"/>
    <cellStyle name="bin" xfId="125"/>
    <cellStyle name="Bold" xfId="126"/>
    <cellStyle name="Buena" xfId="127"/>
    <cellStyle name="Calculation 2" xfId="128"/>
    <cellStyle name="Calculation 3" xfId="129"/>
    <cellStyle name="Cálculo" xfId="130"/>
    <cellStyle name="Celda de comprobación" xfId="131"/>
    <cellStyle name="Celda vinculada" xfId="132"/>
    <cellStyle name="cell" xfId="133"/>
    <cellStyle name="Check Cell 2" xfId="134"/>
    <cellStyle name="Check Cell 3" xfId="135"/>
    <cellStyle name="clsAltData" xfId="136"/>
    <cellStyle name="clsAltMRVData" xfId="137"/>
    <cellStyle name="clsBlank" xfId="138"/>
    <cellStyle name="clsColumnHeader" xfId="139"/>
    <cellStyle name="clsData" xfId="140"/>
    <cellStyle name="clsDefault" xfId="141"/>
    <cellStyle name="clsFooter" xfId="142"/>
    <cellStyle name="clsIndexTableData" xfId="143"/>
    <cellStyle name="clsIndexTableHdr" xfId="144"/>
    <cellStyle name="clsIndexTableTitle" xfId="145"/>
    <cellStyle name="clsMRVData" xfId="146"/>
    <cellStyle name="clsReportFooter" xfId="147"/>
    <cellStyle name="clsReportHeader" xfId="148"/>
    <cellStyle name="clsRowHeader" xfId="149"/>
    <cellStyle name="clsScale" xfId="150"/>
    <cellStyle name="clsSection" xfId="151"/>
    <cellStyle name="Col&amp;RowHeadings" xfId="152"/>
    <cellStyle name="ColCodes" xfId="153"/>
    <cellStyle name="ColTitles" xfId="154"/>
    <cellStyle name="column" xfId="155"/>
    <cellStyle name="Comma" xfId="376" builtinId="3"/>
    <cellStyle name="Comma [0] 2" xfId="156"/>
    <cellStyle name="Comma 2" xfId="157"/>
    <cellStyle name="Comma 2 2" xfId="158"/>
    <cellStyle name="Comma 2 3" xfId="159"/>
    <cellStyle name="Comma 2 4" xfId="160"/>
    <cellStyle name="Comma 3" xfId="161"/>
    <cellStyle name="Comma 3 2" xfId="162"/>
    <cellStyle name="Comma 3 3" xfId="163"/>
    <cellStyle name="Comma 4" xfId="164"/>
    <cellStyle name="Comma 5" xfId="165"/>
    <cellStyle name="Comma 6" xfId="166"/>
    <cellStyle name="Comma 7" xfId="167"/>
    <cellStyle name="Comma 8" xfId="168"/>
    <cellStyle name="Currency 2" xfId="169"/>
    <cellStyle name="Currency 2 2" xfId="170"/>
    <cellStyle name="Currency 2 3" xfId="171"/>
    <cellStyle name="DataEntryCells" xfId="172"/>
    <cellStyle name="Eingabe" xfId="173"/>
    <cellStyle name="Encabezado 4" xfId="174"/>
    <cellStyle name="ENDARO" xfId="175"/>
    <cellStyle name="Énfasis1" xfId="176"/>
    <cellStyle name="Énfasis2" xfId="177"/>
    <cellStyle name="Énfasis3" xfId="178"/>
    <cellStyle name="Énfasis4" xfId="179"/>
    <cellStyle name="Énfasis5" xfId="180"/>
    <cellStyle name="Énfasis6" xfId="181"/>
    <cellStyle name="Entrada" xfId="182"/>
    <cellStyle name="Ergebnis" xfId="183"/>
    <cellStyle name="Erklärender Text" xfId="184"/>
    <cellStyle name="Excel Built-in Normal" xfId="185"/>
    <cellStyle name="Explanatory Text 2" xfId="186"/>
    <cellStyle name="Explanatory Text 3" xfId="187"/>
    <cellStyle name="Followed Hyperlink 2" xfId="188"/>
    <cellStyle name="formula" xfId="189"/>
    <cellStyle name="formula 2" xfId="190"/>
    <cellStyle name="gap" xfId="191"/>
    <cellStyle name="Good 2" xfId="192"/>
    <cellStyle name="Good 3" xfId="193"/>
    <cellStyle name="GreyBackground" xfId="194"/>
    <cellStyle name="Gut" xfId="195"/>
    <cellStyle name="Header" xfId="196"/>
    <cellStyle name="Heading 1 2" xfId="197"/>
    <cellStyle name="Heading 1 3" xfId="198"/>
    <cellStyle name="Heading 2 2" xfId="199"/>
    <cellStyle name="Heading 2 3" xfId="200"/>
    <cellStyle name="Heading 3 2" xfId="201"/>
    <cellStyle name="Heading 3 3" xfId="202"/>
    <cellStyle name="Heading 4 2" xfId="203"/>
    <cellStyle name="Heading 4 3" xfId="204"/>
    <cellStyle name="Hipervínculo 2" xfId="205"/>
    <cellStyle name="Hyperlink 2" xfId="206"/>
    <cellStyle name="Hyperlink 3" xfId="207"/>
    <cellStyle name="Hyperlink 3 2" xfId="208"/>
    <cellStyle name="Hyperlink 4" xfId="209"/>
    <cellStyle name="Hyperlink 5" xfId="210"/>
    <cellStyle name="Hyperlink 6" xfId="211"/>
    <cellStyle name="Hyperlink 7" xfId="212"/>
    <cellStyle name="Hyperlink 7 2" xfId="213"/>
    <cellStyle name="Hyperlink 8" xfId="214"/>
    <cellStyle name="Hyperlink 9" xfId="215"/>
    <cellStyle name="Incorrecto" xfId="216"/>
    <cellStyle name="Input 2" xfId="217"/>
    <cellStyle name="Input 3" xfId="218"/>
    <cellStyle name="ISC" xfId="219"/>
    <cellStyle name="JUJU" xfId="220"/>
    <cellStyle name="level1a" xfId="221"/>
    <cellStyle name="level2" xfId="222"/>
    <cellStyle name="level2a" xfId="223"/>
    <cellStyle name="level3" xfId="224"/>
    <cellStyle name="Lien hypertexte 2" xfId="225"/>
    <cellStyle name="Linked Cell 2" xfId="226"/>
    <cellStyle name="Linked Cell 3" xfId="227"/>
    <cellStyle name="Migliaia (0)_conti99" xfId="228"/>
    <cellStyle name="Millares [0] 2" xfId="229"/>
    <cellStyle name="Millares [0] 3" xfId="230"/>
    <cellStyle name="Millares 10" xfId="231"/>
    <cellStyle name="Millares 11" xfId="232"/>
    <cellStyle name="Millares 12" xfId="233"/>
    <cellStyle name="Millares 13" xfId="234"/>
    <cellStyle name="Millares 14" xfId="235"/>
    <cellStyle name="Millares 15" xfId="236"/>
    <cellStyle name="Millares 16" xfId="237"/>
    <cellStyle name="Millares 17" xfId="238"/>
    <cellStyle name="Millares 18" xfId="377"/>
    <cellStyle name="Millares 2" xfId="239"/>
    <cellStyle name="Millares 3" xfId="240"/>
    <cellStyle name="Millares 4" xfId="241"/>
    <cellStyle name="Millares 5" xfId="242"/>
    <cellStyle name="Millares 6" xfId="243"/>
    <cellStyle name="Millares 7" xfId="244"/>
    <cellStyle name="Millares 8" xfId="245"/>
    <cellStyle name="Millares 9" xfId="246"/>
    <cellStyle name="Neutral 2" xfId="247"/>
    <cellStyle name="Neutral 3" xfId="248"/>
    <cellStyle name="Normal" xfId="0" builtinId="0"/>
    <cellStyle name="Normal 10" xfId="249"/>
    <cellStyle name="Normal 10 2" xfId="250"/>
    <cellStyle name="Normal 10 2 2" xfId="251"/>
    <cellStyle name="Normal 10 2 3" xfId="252"/>
    <cellStyle name="Normal 10 3" xfId="253"/>
    <cellStyle name="Normal 10 4" xfId="254"/>
    <cellStyle name="Normal 10 4 2" xfId="255"/>
    <cellStyle name="Normal 10 5" xfId="256"/>
    <cellStyle name="Normal 10_Consolidado ECHYP_26jul2012" xfId="257"/>
    <cellStyle name="Normal 11" xfId="258"/>
    <cellStyle name="Normal 12" xfId="259"/>
    <cellStyle name="Normal 13" xfId="260"/>
    <cellStyle name="Normal 13 2" xfId="261"/>
    <cellStyle name="Normal 14" xfId="262"/>
    <cellStyle name="Normal 15" xfId="263"/>
    <cellStyle name="Normal 16" xfId="264"/>
    <cellStyle name="Normal 2" xfId="265"/>
    <cellStyle name="Normal 2 2" xfId="266"/>
    <cellStyle name="Normal 2 2 2" xfId="267"/>
    <cellStyle name="Normal 2 3" xfId="268"/>
    <cellStyle name="Normal 2 3 2" xfId="269"/>
    <cellStyle name="Normal 2 3 3" xfId="270"/>
    <cellStyle name="Normal 2 4" xfId="271"/>
    <cellStyle name="Normal 2 5" xfId="272"/>
    <cellStyle name="Normal 2 6" xfId="273"/>
    <cellStyle name="Normal 2 7" xfId="375"/>
    <cellStyle name="Normal 2_AUG_TabChap2" xfId="274"/>
    <cellStyle name="Normal 3" xfId="275"/>
    <cellStyle name="Normal 3 2" xfId="276"/>
    <cellStyle name="Normal 4" xfId="277"/>
    <cellStyle name="Normal 4 2" xfId="278"/>
    <cellStyle name="Normal 4 3" xfId="279"/>
    <cellStyle name="Normal 4_Consolidado ECHYP_26jul2012" xfId="280"/>
    <cellStyle name="Normal 5" xfId="281"/>
    <cellStyle name="Normal 5 2" xfId="282"/>
    <cellStyle name="Normal 5 3" xfId="283"/>
    <cellStyle name="Normal 6" xfId="284"/>
    <cellStyle name="Normal 6 2" xfId="285"/>
    <cellStyle name="Normal 7" xfId="286"/>
    <cellStyle name="Normal 7 2" xfId="287"/>
    <cellStyle name="Normal 7 3" xfId="288"/>
    <cellStyle name="Normal 8" xfId="289"/>
    <cellStyle name="Normal 8 2" xfId="290"/>
    <cellStyle name="Normal 9" xfId="291"/>
    <cellStyle name="Normal 9 2" xfId="292"/>
    <cellStyle name="Normal 9 3" xfId="293"/>
    <cellStyle name="Notas" xfId="294"/>
    <cellStyle name="Notas 2" xfId="295"/>
    <cellStyle name="Notas 2 2" xfId="296"/>
    <cellStyle name="Notas 2 3" xfId="297"/>
    <cellStyle name="Note 2" xfId="298"/>
    <cellStyle name="Note 2 2" xfId="299"/>
    <cellStyle name="Note 2 3" xfId="300"/>
    <cellStyle name="Note 2 4" xfId="301"/>
    <cellStyle name="Note 3" xfId="302"/>
    <cellStyle name="Note 3 2" xfId="303"/>
    <cellStyle name="Note 4" xfId="304"/>
    <cellStyle name="Note 5" xfId="305"/>
    <cellStyle name="Note 6" xfId="306"/>
    <cellStyle name="Notiz" xfId="307"/>
    <cellStyle name="Output 2" xfId="308"/>
    <cellStyle name="Output 3" xfId="309"/>
    <cellStyle name="Percent" xfId="1" builtinId="5"/>
    <cellStyle name="Percent 2" xfId="310"/>
    <cellStyle name="Percent 2 2" xfId="311"/>
    <cellStyle name="Percent 2 3" xfId="312"/>
    <cellStyle name="Percent 2 4" xfId="313"/>
    <cellStyle name="Percent 3" xfId="314"/>
    <cellStyle name="Percent 4" xfId="315"/>
    <cellStyle name="Percent 5" xfId="316"/>
    <cellStyle name="Porcentaje 2" xfId="317"/>
    <cellStyle name="Prozent_SubCatperStud" xfId="318"/>
    <cellStyle name="row" xfId="319"/>
    <cellStyle name="RowCodes" xfId="320"/>
    <cellStyle name="Row-Col Headings" xfId="321"/>
    <cellStyle name="RowTitles_CENTRAL_GOVT" xfId="322"/>
    <cellStyle name="RowTitles-Col2" xfId="323"/>
    <cellStyle name="RowTitles-Detail" xfId="324"/>
    <cellStyle name="Salida" xfId="325"/>
    <cellStyle name="Schlecht" xfId="326"/>
    <cellStyle name="ss1" xfId="327"/>
    <cellStyle name="ss10" xfId="328"/>
    <cellStyle name="ss11" xfId="329"/>
    <cellStyle name="ss12" xfId="330"/>
    <cellStyle name="ss13" xfId="331"/>
    <cellStyle name="ss14" xfId="332"/>
    <cellStyle name="ss15" xfId="333"/>
    <cellStyle name="ss16" xfId="334"/>
    <cellStyle name="ss17" xfId="335"/>
    <cellStyle name="ss18" xfId="336"/>
    <cellStyle name="ss19" xfId="337"/>
    <cellStyle name="ss2" xfId="338"/>
    <cellStyle name="ss20" xfId="339"/>
    <cellStyle name="ss21" xfId="340"/>
    <cellStyle name="ss22" xfId="341"/>
    <cellStyle name="ss23" xfId="342"/>
    <cellStyle name="ss24" xfId="343"/>
    <cellStyle name="ss25" xfId="344"/>
    <cellStyle name="ss3" xfId="345"/>
    <cellStyle name="ss4" xfId="346"/>
    <cellStyle name="ss5" xfId="347"/>
    <cellStyle name="ss6" xfId="348"/>
    <cellStyle name="ss7" xfId="349"/>
    <cellStyle name="ss8" xfId="350"/>
    <cellStyle name="ss9" xfId="351"/>
    <cellStyle name="Standard_Info" xfId="352"/>
    <cellStyle name="temp" xfId="353"/>
    <cellStyle name="Texto de advertencia" xfId="354"/>
    <cellStyle name="Texto explicativo" xfId="355"/>
    <cellStyle name="Title 2" xfId="356"/>
    <cellStyle name="title1" xfId="357"/>
    <cellStyle name="Título" xfId="358"/>
    <cellStyle name="Título 1" xfId="359"/>
    <cellStyle name="Título 2" xfId="360"/>
    <cellStyle name="Título 3" xfId="361"/>
    <cellStyle name="Total 2" xfId="362"/>
    <cellStyle name="Total 3" xfId="363"/>
    <cellStyle name="Überschrift" xfId="364"/>
    <cellStyle name="Überschrift 1" xfId="365"/>
    <cellStyle name="Überschrift 2" xfId="366"/>
    <cellStyle name="Überschrift 3" xfId="367"/>
    <cellStyle name="Überschrift 4" xfId="368"/>
    <cellStyle name="Verknüpfte Zelle" xfId="369"/>
    <cellStyle name="Warnender Text" xfId="370"/>
    <cellStyle name="Warning Text 2" xfId="371"/>
    <cellStyle name="Warning Text 3" xfId="372"/>
    <cellStyle name="WordWrap" xfId="373"/>
    <cellStyle name="Zelle überprüfen" xfId="3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5.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40" Type="http://schemas.openxmlformats.org/officeDocument/2006/relationships/customXml" Target="../customXml/item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2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3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Sheet1!$B$3</c:f>
              <c:strCache>
                <c:ptCount val="1"/>
                <c:pt idx="0">
                  <c:v>Seguridad Social del empleado</c:v>
                </c:pt>
              </c:strCache>
            </c:strRef>
          </c:tx>
          <c:spPr>
            <a:solidFill>
              <a:schemeClr val="tx2">
                <a:lumMod val="50000"/>
              </a:schemeClr>
            </a:solidFill>
          </c:spPr>
          <c:invertIfNegative val="0"/>
          <c:cat>
            <c:strRef>
              <c:f>Sheet1!$A$5:$A$25</c:f>
              <c:strCache>
                <c:ptCount val="21"/>
                <c:pt idx="0">
                  <c:v>ARG</c:v>
                </c:pt>
                <c:pt idx="1">
                  <c:v>BRA</c:v>
                </c:pt>
                <c:pt idx="2">
                  <c:v>BOL</c:v>
                </c:pt>
                <c:pt idx="3">
                  <c:v>URY</c:v>
                </c:pt>
                <c:pt idx="4">
                  <c:v>COL</c:v>
                </c:pt>
                <c:pt idx="5">
                  <c:v>PER</c:v>
                </c:pt>
                <c:pt idx="6">
                  <c:v>ECU</c:v>
                </c:pt>
                <c:pt idx="7">
                  <c:v>CRI</c:v>
                </c:pt>
                <c:pt idx="8">
                  <c:v>PAN</c:v>
                </c:pt>
                <c:pt idx="9">
                  <c:v>PRY</c:v>
                </c:pt>
                <c:pt idx="10">
                  <c:v>GTM</c:v>
                </c:pt>
                <c:pt idx="11">
                  <c:v>VEN</c:v>
                </c:pt>
                <c:pt idx="12">
                  <c:v>NIC</c:v>
                </c:pt>
                <c:pt idx="13">
                  <c:v>MEX</c:v>
                </c:pt>
                <c:pt idx="14">
                  <c:v>SLV</c:v>
                </c:pt>
                <c:pt idx="15">
                  <c:v>DOM</c:v>
                </c:pt>
                <c:pt idx="16">
                  <c:v>HND</c:v>
                </c:pt>
                <c:pt idx="17">
                  <c:v>CHL</c:v>
                </c:pt>
                <c:pt idx="18">
                  <c:v>JAM</c:v>
                </c:pt>
                <c:pt idx="19">
                  <c:v>BRB</c:v>
                </c:pt>
                <c:pt idx="20">
                  <c:v>TTO</c:v>
                </c:pt>
              </c:strCache>
            </c:strRef>
          </c:cat>
          <c:val>
            <c:numRef>
              <c:f>Sheet1!$B$5:$B$25</c:f>
              <c:numCache>
                <c:formatCode>0%</c:formatCode>
                <c:ptCount val="21"/>
                <c:pt idx="0">
                  <c:v>0.20156716417910442</c:v>
                </c:pt>
                <c:pt idx="1">
                  <c:v>9.3343162397179269E-2</c:v>
                </c:pt>
                <c:pt idx="2">
                  <c:v>0.12709999999999999</c:v>
                </c:pt>
                <c:pt idx="3">
                  <c:v>0.1999489427672575</c:v>
                </c:pt>
                <c:pt idx="4">
                  <c:v>7.6417910447761195E-2</c:v>
                </c:pt>
                <c:pt idx="5">
                  <c:v>9.7500000000000003E-2</c:v>
                </c:pt>
                <c:pt idx="6">
                  <c:v>0.11309016393442625</c:v>
                </c:pt>
                <c:pt idx="7">
                  <c:v>7.4933955223880605E-2</c:v>
                </c:pt>
                <c:pt idx="8">
                  <c:v>0.11111940298507461</c:v>
                </c:pt>
                <c:pt idx="9">
                  <c:v>9.8059701492537302E-2</c:v>
                </c:pt>
                <c:pt idx="10">
                  <c:v>3.8725000000000002E-2</c:v>
                </c:pt>
                <c:pt idx="11">
                  <c:v>5.5447761194029846E-2</c:v>
                </c:pt>
                <c:pt idx="12">
                  <c:v>4.6875E-2</c:v>
                </c:pt>
                <c:pt idx="13">
                  <c:v>2.631684824878975E-2</c:v>
                </c:pt>
                <c:pt idx="14">
                  <c:v>8.9110480164062547E-2</c:v>
                </c:pt>
                <c:pt idx="15">
                  <c:v>4.8702985074626864E-2</c:v>
                </c:pt>
                <c:pt idx="16">
                  <c:v>2.3739741707387369E-2</c:v>
                </c:pt>
                <c:pt idx="17">
                  <c:v>0.19078356181553863</c:v>
                </c:pt>
                <c:pt idx="18">
                  <c:v>6.6997479834238233E-2</c:v>
                </c:pt>
                <c:pt idx="19">
                  <c:v>9.0069550010344293E-2</c:v>
                </c:pt>
                <c:pt idx="20">
                  <c:v>4.7832083585207824E-2</c:v>
                </c:pt>
              </c:numCache>
            </c:numRef>
          </c:val>
          <c:extLst>
            <c:ext xmlns:c16="http://schemas.microsoft.com/office/drawing/2014/chart" uri="{C3380CC4-5D6E-409C-BE32-E72D297353CC}">
              <c16:uniqueId val="{00000000-C3FB-46AC-BBB6-8DC9C30CBBE9}"/>
            </c:ext>
          </c:extLst>
        </c:ser>
        <c:ser>
          <c:idx val="1"/>
          <c:order val="1"/>
          <c:tx>
            <c:strRef>
              <c:f>Sheet1!$C$3</c:f>
              <c:strCache>
                <c:ptCount val="1"/>
                <c:pt idx="0">
                  <c:v>Seguridad Social del empleador</c:v>
                </c:pt>
              </c:strCache>
            </c:strRef>
          </c:tx>
          <c:spPr>
            <a:solidFill>
              <a:schemeClr val="accent1">
                <a:lumMod val="75000"/>
              </a:schemeClr>
            </a:solidFill>
          </c:spPr>
          <c:invertIfNegative val="0"/>
          <c:cat>
            <c:strRef>
              <c:f>Sheet1!$A$5:$A$25</c:f>
              <c:strCache>
                <c:ptCount val="21"/>
                <c:pt idx="0">
                  <c:v>ARG</c:v>
                </c:pt>
                <c:pt idx="1">
                  <c:v>BRA</c:v>
                </c:pt>
                <c:pt idx="2">
                  <c:v>BOL</c:v>
                </c:pt>
                <c:pt idx="3">
                  <c:v>URY</c:v>
                </c:pt>
                <c:pt idx="4">
                  <c:v>COL</c:v>
                </c:pt>
                <c:pt idx="5">
                  <c:v>PER</c:v>
                </c:pt>
                <c:pt idx="6">
                  <c:v>ECU</c:v>
                </c:pt>
                <c:pt idx="7">
                  <c:v>CRI</c:v>
                </c:pt>
                <c:pt idx="8">
                  <c:v>PAN</c:v>
                </c:pt>
                <c:pt idx="9">
                  <c:v>PRY</c:v>
                </c:pt>
                <c:pt idx="10">
                  <c:v>GTM</c:v>
                </c:pt>
                <c:pt idx="11">
                  <c:v>VEN</c:v>
                </c:pt>
                <c:pt idx="12">
                  <c:v>NIC</c:v>
                </c:pt>
                <c:pt idx="13">
                  <c:v>MEX</c:v>
                </c:pt>
                <c:pt idx="14">
                  <c:v>SLV</c:v>
                </c:pt>
                <c:pt idx="15">
                  <c:v>DOM</c:v>
                </c:pt>
                <c:pt idx="16">
                  <c:v>HND</c:v>
                </c:pt>
                <c:pt idx="17">
                  <c:v>CHL</c:v>
                </c:pt>
                <c:pt idx="18">
                  <c:v>JAM</c:v>
                </c:pt>
                <c:pt idx="19">
                  <c:v>BRB</c:v>
                </c:pt>
                <c:pt idx="20">
                  <c:v>TTO</c:v>
                </c:pt>
              </c:strCache>
            </c:strRef>
          </c:cat>
          <c:val>
            <c:numRef>
              <c:f>Sheet1!$C$5:$C$25</c:f>
              <c:numCache>
                <c:formatCode>0%</c:formatCode>
                <c:ptCount val="21"/>
                <c:pt idx="0">
                  <c:v>0.28328358208955223</c:v>
                </c:pt>
                <c:pt idx="1">
                  <c:v>0.3410251320446358</c:v>
                </c:pt>
                <c:pt idx="2">
                  <c:v>0.16710000000000003</c:v>
                </c:pt>
                <c:pt idx="3">
                  <c:v>0.19525000000000001</c:v>
                </c:pt>
                <c:pt idx="4">
                  <c:v>0.35926895522388058</c:v>
                </c:pt>
                <c:pt idx="5">
                  <c:v>7.2224999999999998E-2</c:v>
                </c:pt>
                <c:pt idx="6">
                  <c:v>0.13097745901639346</c:v>
                </c:pt>
                <c:pt idx="7">
                  <c:v>0.2138518656716418</c:v>
                </c:pt>
                <c:pt idx="8">
                  <c:v>0.13923528358208956</c:v>
                </c:pt>
                <c:pt idx="9">
                  <c:v>0.16343283582089554</c:v>
                </c:pt>
                <c:pt idx="10">
                  <c:v>0.10752500000000001</c:v>
                </c:pt>
                <c:pt idx="11">
                  <c:v>0.15749999999999997</c:v>
                </c:pt>
                <c:pt idx="12">
                  <c:v>0.1417910447761194</c:v>
                </c:pt>
                <c:pt idx="13">
                  <c:v>0.21273418204389907</c:v>
                </c:pt>
                <c:pt idx="14">
                  <c:v>0.14402620041015635</c:v>
                </c:pt>
                <c:pt idx="15">
                  <c:v>0.13573116776012031</c:v>
                </c:pt>
                <c:pt idx="16">
                  <c:v>4.6055098912331498E-2</c:v>
                </c:pt>
                <c:pt idx="17">
                  <c:v>4.6100000000000002E-2</c:v>
                </c:pt>
                <c:pt idx="18">
                  <c:v>0.11999742840228392</c:v>
                </c:pt>
                <c:pt idx="19">
                  <c:v>0.10476030901090666</c:v>
                </c:pt>
                <c:pt idx="20">
                  <c:v>7.7724540107612206E-2</c:v>
                </c:pt>
              </c:numCache>
            </c:numRef>
          </c:val>
          <c:extLst>
            <c:ext xmlns:c16="http://schemas.microsoft.com/office/drawing/2014/chart" uri="{C3380CC4-5D6E-409C-BE32-E72D297353CC}">
              <c16:uniqueId val="{00000001-C3FB-46AC-BBB6-8DC9C30CBBE9}"/>
            </c:ext>
          </c:extLst>
        </c:ser>
        <c:ser>
          <c:idx val="2"/>
          <c:order val="2"/>
          <c:tx>
            <c:strRef>
              <c:f>Sheet1!$D$3</c:f>
              <c:strCache>
                <c:ptCount val="1"/>
                <c:pt idx="0">
                  <c:v>Vacaciones</c:v>
                </c:pt>
              </c:strCache>
            </c:strRef>
          </c:tx>
          <c:spPr>
            <a:solidFill>
              <a:schemeClr val="accent1">
                <a:lumMod val="60000"/>
                <a:lumOff val="40000"/>
              </a:schemeClr>
            </a:solidFill>
          </c:spPr>
          <c:invertIfNegative val="0"/>
          <c:cat>
            <c:strRef>
              <c:f>Sheet1!$A$5:$A$25</c:f>
              <c:strCache>
                <c:ptCount val="21"/>
                <c:pt idx="0">
                  <c:v>ARG</c:v>
                </c:pt>
                <c:pt idx="1">
                  <c:v>BRA</c:v>
                </c:pt>
                <c:pt idx="2">
                  <c:v>BOL</c:v>
                </c:pt>
                <c:pt idx="3">
                  <c:v>URY</c:v>
                </c:pt>
                <c:pt idx="4">
                  <c:v>COL</c:v>
                </c:pt>
                <c:pt idx="5">
                  <c:v>PER</c:v>
                </c:pt>
                <c:pt idx="6">
                  <c:v>ECU</c:v>
                </c:pt>
                <c:pt idx="7">
                  <c:v>CRI</c:v>
                </c:pt>
                <c:pt idx="8">
                  <c:v>PAN</c:v>
                </c:pt>
                <c:pt idx="9">
                  <c:v>PRY</c:v>
                </c:pt>
                <c:pt idx="10">
                  <c:v>GTM</c:v>
                </c:pt>
                <c:pt idx="11">
                  <c:v>VEN</c:v>
                </c:pt>
                <c:pt idx="12">
                  <c:v>NIC</c:v>
                </c:pt>
                <c:pt idx="13">
                  <c:v>MEX</c:v>
                </c:pt>
                <c:pt idx="14">
                  <c:v>SLV</c:v>
                </c:pt>
                <c:pt idx="15">
                  <c:v>DOM</c:v>
                </c:pt>
                <c:pt idx="16">
                  <c:v>HND</c:v>
                </c:pt>
                <c:pt idx="17">
                  <c:v>CHL</c:v>
                </c:pt>
                <c:pt idx="18">
                  <c:v>JAM</c:v>
                </c:pt>
                <c:pt idx="19">
                  <c:v>BRB</c:v>
                </c:pt>
                <c:pt idx="20">
                  <c:v>TTO</c:v>
                </c:pt>
              </c:strCache>
            </c:strRef>
          </c:cat>
          <c:val>
            <c:numRef>
              <c:f>Sheet1!$D$5:$D$25</c:f>
              <c:numCache>
                <c:formatCode>0%</c:formatCode>
                <c:ptCount val="21"/>
                <c:pt idx="0">
                  <c:v>3.888888888888889E-2</c:v>
                </c:pt>
                <c:pt idx="1">
                  <c:v>0.1111111111111111</c:v>
                </c:pt>
                <c:pt idx="2">
                  <c:v>5.5555555555555552E-2</c:v>
                </c:pt>
                <c:pt idx="3">
                  <c:v>5.8333333333333334E-2</c:v>
                </c:pt>
                <c:pt idx="4">
                  <c:v>4.1666666666666664E-2</c:v>
                </c:pt>
                <c:pt idx="5">
                  <c:v>8.3333333333333329E-2</c:v>
                </c:pt>
                <c:pt idx="6">
                  <c:v>4.1666666666666664E-2</c:v>
                </c:pt>
                <c:pt idx="7">
                  <c:v>3.888888888888889E-2</c:v>
                </c:pt>
                <c:pt idx="8">
                  <c:v>8.3333333333333329E-2</c:v>
                </c:pt>
                <c:pt idx="9">
                  <c:v>3.3333333333333333E-2</c:v>
                </c:pt>
                <c:pt idx="10">
                  <c:v>4.1666666666666664E-2</c:v>
                </c:pt>
                <c:pt idx="11">
                  <c:v>5.2777777777777778E-2</c:v>
                </c:pt>
                <c:pt idx="12">
                  <c:v>8.3333333333333329E-2</c:v>
                </c:pt>
                <c:pt idx="13">
                  <c:v>3.888888888888889E-2</c:v>
                </c:pt>
                <c:pt idx="14">
                  <c:v>6.6666666666666666E-2</c:v>
                </c:pt>
                <c:pt idx="15">
                  <c:v>0.05</c:v>
                </c:pt>
                <c:pt idx="16">
                  <c:v>5.5555555555555552E-2</c:v>
                </c:pt>
                <c:pt idx="17">
                  <c:v>4.1666666666666699E-2</c:v>
                </c:pt>
                <c:pt idx="18">
                  <c:v>3.888888888888889E-2</c:v>
                </c:pt>
                <c:pt idx="19">
                  <c:v>0</c:v>
                </c:pt>
                <c:pt idx="20">
                  <c:v>0</c:v>
                </c:pt>
              </c:numCache>
            </c:numRef>
          </c:val>
          <c:extLst>
            <c:ext xmlns:c16="http://schemas.microsoft.com/office/drawing/2014/chart" uri="{C3380CC4-5D6E-409C-BE32-E72D297353CC}">
              <c16:uniqueId val="{00000002-C3FB-46AC-BBB6-8DC9C30CBBE9}"/>
            </c:ext>
          </c:extLst>
        </c:ser>
        <c:ser>
          <c:idx val="3"/>
          <c:order val="3"/>
          <c:tx>
            <c:strRef>
              <c:f>Sheet1!$E$3</c:f>
              <c:strCache>
                <c:ptCount val="1"/>
                <c:pt idx="0">
                  <c:v>Aguinaldo</c:v>
                </c:pt>
              </c:strCache>
            </c:strRef>
          </c:tx>
          <c:spPr>
            <a:solidFill>
              <a:schemeClr val="accent1">
                <a:lumMod val="20000"/>
                <a:lumOff val="80000"/>
              </a:schemeClr>
            </a:solidFill>
          </c:spPr>
          <c:invertIfNegative val="0"/>
          <c:cat>
            <c:strRef>
              <c:f>Sheet1!$A$5:$A$25</c:f>
              <c:strCache>
                <c:ptCount val="21"/>
                <c:pt idx="0">
                  <c:v>ARG</c:v>
                </c:pt>
                <c:pt idx="1">
                  <c:v>BRA</c:v>
                </c:pt>
                <c:pt idx="2">
                  <c:v>BOL</c:v>
                </c:pt>
                <c:pt idx="3">
                  <c:v>URY</c:v>
                </c:pt>
                <c:pt idx="4">
                  <c:v>COL</c:v>
                </c:pt>
                <c:pt idx="5">
                  <c:v>PER</c:v>
                </c:pt>
                <c:pt idx="6">
                  <c:v>ECU</c:v>
                </c:pt>
                <c:pt idx="7">
                  <c:v>CRI</c:v>
                </c:pt>
                <c:pt idx="8">
                  <c:v>PAN</c:v>
                </c:pt>
                <c:pt idx="9">
                  <c:v>PRY</c:v>
                </c:pt>
                <c:pt idx="10">
                  <c:v>GTM</c:v>
                </c:pt>
                <c:pt idx="11">
                  <c:v>VEN</c:v>
                </c:pt>
                <c:pt idx="12">
                  <c:v>NIC</c:v>
                </c:pt>
                <c:pt idx="13">
                  <c:v>MEX</c:v>
                </c:pt>
                <c:pt idx="14">
                  <c:v>SLV</c:v>
                </c:pt>
                <c:pt idx="15">
                  <c:v>DOM</c:v>
                </c:pt>
                <c:pt idx="16">
                  <c:v>HND</c:v>
                </c:pt>
                <c:pt idx="17">
                  <c:v>CHL</c:v>
                </c:pt>
                <c:pt idx="18">
                  <c:v>JAM</c:v>
                </c:pt>
                <c:pt idx="19">
                  <c:v>BRB</c:v>
                </c:pt>
                <c:pt idx="20">
                  <c:v>TTO</c:v>
                </c:pt>
              </c:strCache>
            </c:strRef>
          </c:cat>
          <c:val>
            <c:numRef>
              <c:f>Sheet1!$E$5:$E$25</c:f>
              <c:numCache>
                <c:formatCode>0%</c:formatCode>
                <c:ptCount val="21"/>
                <c:pt idx="0">
                  <c:v>8.3333333333333329E-2</c:v>
                </c:pt>
                <c:pt idx="1">
                  <c:v>8.3333333333333329E-2</c:v>
                </c:pt>
                <c:pt idx="2">
                  <c:v>0.16666666666666666</c:v>
                </c:pt>
                <c:pt idx="3">
                  <c:v>8.3333333333333329E-2</c:v>
                </c:pt>
                <c:pt idx="4">
                  <c:v>8.3333333333333329E-2</c:v>
                </c:pt>
                <c:pt idx="5">
                  <c:v>0.16666666666666666</c:v>
                </c:pt>
                <c:pt idx="6">
                  <c:v>0.13271380530798838</c:v>
                </c:pt>
                <c:pt idx="7">
                  <c:v>8.3333333333333329E-2</c:v>
                </c:pt>
                <c:pt idx="8">
                  <c:v>8.3333333333333329E-2</c:v>
                </c:pt>
                <c:pt idx="9">
                  <c:v>8.3333333333333329E-2</c:v>
                </c:pt>
                <c:pt idx="10">
                  <c:v>0.16666666666666666</c:v>
                </c:pt>
                <c:pt idx="11">
                  <c:v>8.3333333333333329E-2</c:v>
                </c:pt>
                <c:pt idx="12">
                  <c:v>8.3333333333333329E-2</c:v>
                </c:pt>
                <c:pt idx="13">
                  <c:v>4.1666666666666664E-2</c:v>
                </c:pt>
                <c:pt idx="14">
                  <c:v>4.1666666666666664E-2</c:v>
                </c:pt>
                <c:pt idx="15">
                  <c:v>8.3333333333333329E-2</c:v>
                </c:pt>
                <c:pt idx="16">
                  <c:v>0.16666666666666666</c:v>
                </c:pt>
                <c:pt idx="17">
                  <c:v>0</c:v>
                </c:pt>
                <c:pt idx="18">
                  <c:v>0</c:v>
                </c:pt>
                <c:pt idx="19">
                  <c:v>3.7433155080213901E-2</c:v>
                </c:pt>
                <c:pt idx="20">
                  <c:v>3.7433155080213901E-2</c:v>
                </c:pt>
              </c:numCache>
            </c:numRef>
          </c:val>
          <c:extLst>
            <c:ext xmlns:c16="http://schemas.microsoft.com/office/drawing/2014/chart" uri="{C3380CC4-5D6E-409C-BE32-E72D297353CC}">
              <c16:uniqueId val="{00000003-C3FB-46AC-BBB6-8DC9C30CBBE9}"/>
            </c:ext>
          </c:extLst>
        </c:ser>
        <c:ser>
          <c:idx val="4"/>
          <c:order val="4"/>
          <c:tx>
            <c:strRef>
              <c:f>Sheet1!$F$4</c:f>
              <c:strCache>
                <c:ptCount val="1"/>
                <c:pt idx="0">
                  <c:v>Despido (flujo)</c:v>
                </c:pt>
              </c:strCache>
            </c:strRef>
          </c:tx>
          <c:spPr>
            <a:solidFill>
              <a:schemeClr val="bg1">
                <a:lumMod val="50000"/>
              </a:schemeClr>
            </a:solidFill>
          </c:spPr>
          <c:invertIfNegative val="0"/>
          <c:cat>
            <c:strRef>
              <c:f>Sheet1!$A$5:$A$25</c:f>
              <c:strCache>
                <c:ptCount val="21"/>
                <c:pt idx="0">
                  <c:v>ARG</c:v>
                </c:pt>
                <c:pt idx="1">
                  <c:v>BRA</c:v>
                </c:pt>
                <c:pt idx="2">
                  <c:v>BOL</c:v>
                </c:pt>
                <c:pt idx="3">
                  <c:v>URY</c:v>
                </c:pt>
                <c:pt idx="4">
                  <c:v>COL</c:v>
                </c:pt>
                <c:pt idx="5">
                  <c:v>PER</c:v>
                </c:pt>
                <c:pt idx="6">
                  <c:v>ECU</c:v>
                </c:pt>
                <c:pt idx="7">
                  <c:v>CRI</c:v>
                </c:pt>
                <c:pt idx="8">
                  <c:v>PAN</c:v>
                </c:pt>
                <c:pt idx="9">
                  <c:v>PRY</c:v>
                </c:pt>
                <c:pt idx="10">
                  <c:v>GTM</c:v>
                </c:pt>
                <c:pt idx="11">
                  <c:v>VEN</c:v>
                </c:pt>
                <c:pt idx="12">
                  <c:v>NIC</c:v>
                </c:pt>
                <c:pt idx="13">
                  <c:v>MEX</c:v>
                </c:pt>
                <c:pt idx="14">
                  <c:v>SLV</c:v>
                </c:pt>
                <c:pt idx="15">
                  <c:v>DOM</c:v>
                </c:pt>
                <c:pt idx="16">
                  <c:v>HND</c:v>
                </c:pt>
                <c:pt idx="17">
                  <c:v>CHL</c:v>
                </c:pt>
                <c:pt idx="18">
                  <c:v>JAM</c:v>
                </c:pt>
                <c:pt idx="19">
                  <c:v>BRB</c:v>
                </c:pt>
                <c:pt idx="20">
                  <c:v>TTO</c:v>
                </c:pt>
              </c:strCache>
            </c:strRef>
          </c:cat>
          <c:val>
            <c:numRef>
              <c:f>Sheet1!$F$5:$F$25</c:f>
              <c:numCache>
                <c:formatCode>0%</c:formatCode>
                <c:ptCount val="21"/>
                <c:pt idx="0">
                  <c:v>8.3333333333333343E-2</c:v>
                </c:pt>
                <c:pt idx="1">
                  <c:v>3.2000000000000001E-2</c:v>
                </c:pt>
                <c:pt idx="2">
                  <c:v>8.3333333333333398E-2</c:v>
                </c:pt>
                <c:pt idx="3">
                  <c:v>9.9444444444444446E-2</c:v>
                </c:pt>
                <c:pt idx="4">
                  <c:v>6.1111111111111206E-2</c:v>
                </c:pt>
                <c:pt idx="5">
                  <c:v>0.125</c:v>
                </c:pt>
                <c:pt idx="6">
                  <c:v>8.3333333333333343E-2</c:v>
                </c:pt>
                <c:pt idx="7">
                  <c:v>5.8999999999999997E-2</c:v>
                </c:pt>
                <c:pt idx="8">
                  <c:v>6.6111111111111204E-2</c:v>
                </c:pt>
                <c:pt idx="9">
                  <c:v>4.1666666666666602E-2</c:v>
                </c:pt>
                <c:pt idx="10">
                  <c:v>8.3333333333333343E-2</c:v>
                </c:pt>
                <c:pt idx="11">
                  <c:v>8.3333333333333343E-2</c:v>
                </c:pt>
                <c:pt idx="12">
                  <c:v>7.2222222222222215E-2</c:v>
                </c:pt>
                <c:pt idx="13">
                  <c:v>0.10555555555555556</c:v>
                </c:pt>
                <c:pt idx="14">
                  <c:v>8.3333333333333343E-2</c:v>
                </c:pt>
                <c:pt idx="15">
                  <c:v>6.3888888888888884E-2</c:v>
                </c:pt>
                <c:pt idx="16">
                  <c:v>8.3333333333333343E-2</c:v>
                </c:pt>
                <c:pt idx="17">
                  <c:v>8.3333333333333343E-2</c:v>
                </c:pt>
                <c:pt idx="18">
                  <c:v>3.888888888888889E-2</c:v>
                </c:pt>
                <c:pt idx="19">
                  <c:v>3.8888888888888896E-2</c:v>
                </c:pt>
                <c:pt idx="20">
                  <c:v>6.25E-2</c:v>
                </c:pt>
              </c:numCache>
            </c:numRef>
          </c:val>
          <c:extLst>
            <c:ext xmlns:c16="http://schemas.microsoft.com/office/drawing/2014/chart" uri="{C3380CC4-5D6E-409C-BE32-E72D297353CC}">
              <c16:uniqueId val="{00000004-C3FB-46AC-BBB6-8DC9C30CBBE9}"/>
            </c:ext>
          </c:extLst>
        </c:ser>
        <c:ser>
          <c:idx val="5"/>
          <c:order val="5"/>
          <c:tx>
            <c:strRef>
              <c:f>Sheet1!$G$4</c:f>
              <c:strCache>
                <c:ptCount val="1"/>
                <c:pt idx="0">
                  <c:v>Aviso Previo (flujo)</c:v>
                </c:pt>
              </c:strCache>
            </c:strRef>
          </c:tx>
          <c:spPr>
            <a:solidFill>
              <a:schemeClr val="tx1"/>
            </a:solidFill>
          </c:spPr>
          <c:invertIfNegative val="0"/>
          <c:cat>
            <c:strRef>
              <c:f>Sheet1!$A$5:$A$25</c:f>
              <c:strCache>
                <c:ptCount val="21"/>
                <c:pt idx="0">
                  <c:v>ARG</c:v>
                </c:pt>
                <c:pt idx="1">
                  <c:v>BRA</c:v>
                </c:pt>
                <c:pt idx="2">
                  <c:v>BOL</c:v>
                </c:pt>
                <c:pt idx="3">
                  <c:v>URY</c:v>
                </c:pt>
                <c:pt idx="4">
                  <c:v>COL</c:v>
                </c:pt>
                <c:pt idx="5">
                  <c:v>PER</c:v>
                </c:pt>
                <c:pt idx="6">
                  <c:v>ECU</c:v>
                </c:pt>
                <c:pt idx="7">
                  <c:v>CRI</c:v>
                </c:pt>
                <c:pt idx="8">
                  <c:v>PAN</c:v>
                </c:pt>
                <c:pt idx="9">
                  <c:v>PRY</c:v>
                </c:pt>
                <c:pt idx="10">
                  <c:v>GTM</c:v>
                </c:pt>
                <c:pt idx="11">
                  <c:v>VEN</c:v>
                </c:pt>
                <c:pt idx="12">
                  <c:v>NIC</c:v>
                </c:pt>
                <c:pt idx="13">
                  <c:v>MEX</c:v>
                </c:pt>
                <c:pt idx="14">
                  <c:v>SLV</c:v>
                </c:pt>
                <c:pt idx="15">
                  <c:v>DOM</c:v>
                </c:pt>
                <c:pt idx="16">
                  <c:v>HND</c:v>
                </c:pt>
                <c:pt idx="17">
                  <c:v>CHL</c:v>
                </c:pt>
                <c:pt idx="18">
                  <c:v>JAM</c:v>
                </c:pt>
                <c:pt idx="19">
                  <c:v>BRB</c:v>
                </c:pt>
                <c:pt idx="20">
                  <c:v>TTO</c:v>
                </c:pt>
              </c:strCache>
            </c:strRef>
          </c:cat>
          <c:val>
            <c:numRef>
              <c:f>Sheet1!$G$5:$G$25</c:f>
              <c:numCache>
                <c:formatCode>0%</c:formatCode>
                <c:ptCount val="21"/>
                <c:pt idx="0">
                  <c:v>3.3333333333333395E-2</c:v>
                </c:pt>
                <c:pt idx="1">
                  <c:v>2.33333333333334E-2</c:v>
                </c:pt>
                <c:pt idx="2">
                  <c:v>0.05</c:v>
                </c:pt>
                <c:pt idx="3">
                  <c:v>0</c:v>
                </c:pt>
                <c:pt idx="4">
                  <c:v>4.1666666666666666E-3</c:v>
                </c:pt>
                <c:pt idx="5">
                  <c:v>0</c:v>
                </c:pt>
                <c:pt idx="6">
                  <c:v>0</c:v>
                </c:pt>
                <c:pt idx="7">
                  <c:v>1.6666666666666659E-2</c:v>
                </c:pt>
                <c:pt idx="8">
                  <c:v>0</c:v>
                </c:pt>
                <c:pt idx="9">
                  <c:v>2.5000000000000001E-2</c:v>
                </c:pt>
                <c:pt idx="10">
                  <c:v>0</c:v>
                </c:pt>
                <c:pt idx="11">
                  <c:v>0</c:v>
                </c:pt>
                <c:pt idx="12">
                  <c:v>0</c:v>
                </c:pt>
                <c:pt idx="13">
                  <c:v>0</c:v>
                </c:pt>
                <c:pt idx="14">
                  <c:v>0</c:v>
                </c:pt>
                <c:pt idx="15">
                  <c:v>1.5555555555555562E-2</c:v>
                </c:pt>
                <c:pt idx="16">
                  <c:v>1.6666666666666659E-2</c:v>
                </c:pt>
                <c:pt idx="17">
                  <c:v>1.6666666666666666E-2</c:v>
                </c:pt>
                <c:pt idx="18">
                  <c:v>1.5555555555555562E-2</c:v>
                </c:pt>
                <c:pt idx="19">
                  <c:v>0</c:v>
                </c:pt>
                <c:pt idx="20">
                  <c:v>0</c:v>
                </c:pt>
              </c:numCache>
            </c:numRef>
          </c:val>
          <c:extLst>
            <c:ext xmlns:c16="http://schemas.microsoft.com/office/drawing/2014/chart" uri="{C3380CC4-5D6E-409C-BE32-E72D297353CC}">
              <c16:uniqueId val="{00000005-C3FB-46AC-BBB6-8DC9C30CBBE9}"/>
            </c:ext>
          </c:extLst>
        </c:ser>
        <c:dLbls>
          <c:showLegendKey val="0"/>
          <c:showVal val="0"/>
          <c:showCatName val="0"/>
          <c:showSerName val="0"/>
          <c:showPercent val="0"/>
          <c:showBubbleSize val="0"/>
        </c:dLbls>
        <c:gapWidth val="150"/>
        <c:overlap val="100"/>
        <c:axId val="227841920"/>
        <c:axId val="227843456"/>
      </c:barChart>
      <c:lineChart>
        <c:grouping val="standard"/>
        <c:varyColors val="0"/>
        <c:ser>
          <c:idx val="6"/>
          <c:order val="6"/>
          <c:tx>
            <c:strRef>
              <c:f>Sheet1!$I$3</c:f>
              <c:strCache>
                <c:ptCount val="1"/>
                <c:pt idx="0">
                  <c:v>ALC: 47%</c:v>
                </c:pt>
              </c:strCache>
            </c:strRef>
          </c:tx>
          <c:spPr>
            <a:ln>
              <a:prstDash val="sysDot"/>
            </a:ln>
          </c:spPr>
          <c:marker>
            <c:symbol val="none"/>
          </c:marker>
          <c:dLbls>
            <c:dLbl>
              <c:idx val="20"/>
              <c:layout>
                <c:manualLayout>
                  <c:x val="-2.0915029809407116E-2"/>
                  <c:y val="-3.6908876730164145E-2"/>
                </c:manualLayout>
              </c:layout>
              <c:spPr/>
              <c:txPr>
                <a:bodyPr/>
                <a:lstStyle/>
                <a:p>
                  <a:pPr>
                    <a:defRPr b="1"/>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C3FB-46AC-BBB6-8DC9C30CBBE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Sheet1!$I$5:$I$25</c:f>
              <c:numCache>
                <c:formatCode>0%</c:formatCode>
                <c:ptCount val="21"/>
                <c:pt idx="0">
                  <c:v>0.47017304158000767</c:v>
                </c:pt>
                <c:pt idx="1">
                  <c:v>0.47017304158000767</c:v>
                </c:pt>
                <c:pt idx="2">
                  <c:v>0.47017304158000767</c:v>
                </c:pt>
                <c:pt idx="3">
                  <c:v>0.47017304158000767</c:v>
                </c:pt>
                <c:pt idx="4">
                  <c:v>0.47017304158000767</c:v>
                </c:pt>
                <c:pt idx="5">
                  <c:v>0.47017304158000767</c:v>
                </c:pt>
                <c:pt idx="6">
                  <c:v>0.47017304158000767</c:v>
                </c:pt>
                <c:pt idx="7">
                  <c:v>0.47017304158000767</c:v>
                </c:pt>
                <c:pt idx="8">
                  <c:v>0.47017304158000767</c:v>
                </c:pt>
                <c:pt idx="9">
                  <c:v>0.47017304158000767</c:v>
                </c:pt>
                <c:pt idx="10">
                  <c:v>0.47017304158000767</c:v>
                </c:pt>
                <c:pt idx="11">
                  <c:v>0.47017304158000767</c:v>
                </c:pt>
                <c:pt idx="12">
                  <c:v>0.47017304158000767</c:v>
                </c:pt>
                <c:pt idx="13">
                  <c:v>0.47017304158000767</c:v>
                </c:pt>
                <c:pt idx="14">
                  <c:v>0.47017304158000767</c:v>
                </c:pt>
                <c:pt idx="15">
                  <c:v>0.47017304158000767</c:v>
                </c:pt>
                <c:pt idx="16">
                  <c:v>0.47017304158000767</c:v>
                </c:pt>
                <c:pt idx="17">
                  <c:v>0.47017304158000767</c:v>
                </c:pt>
                <c:pt idx="18">
                  <c:v>0.47017304158000767</c:v>
                </c:pt>
                <c:pt idx="19">
                  <c:v>0.47017304158000767</c:v>
                </c:pt>
                <c:pt idx="20">
                  <c:v>0.47017304158000767</c:v>
                </c:pt>
              </c:numCache>
            </c:numRef>
          </c:val>
          <c:smooth val="0"/>
          <c:extLst>
            <c:ext xmlns:c16="http://schemas.microsoft.com/office/drawing/2014/chart" uri="{C3380CC4-5D6E-409C-BE32-E72D297353CC}">
              <c16:uniqueId val="{00000007-C3FB-46AC-BBB6-8DC9C30CBBE9}"/>
            </c:ext>
          </c:extLst>
        </c:ser>
        <c:dLbls>
          <c:showLegendKey val="0"/>
          <c:showVal val="0"/>
          <c:showCatName val="0"/>
          <c:showSerName val="0"/>
          <c:showPercent val="0"/>
          <c:showBubbleSize val="0"/>
        </c:dLbls>
        <c:marker val="1"/>
        <c:smooth val="0"/>
        <c:axId val="227841920"/>
        <c:axId val="227843456"/>
      </c:lineChart>
      <c:catAx>
        <c:axId val="227841920"/>
        <c:scaling>
          <c:orientation val="minMax"/>
        </c:scaling>
        <c:delete val="0"/>
        <c:axPos val="b"/>
        <c:numFmt formatCode="General" sourceLinked="0"/>
        <c:majorTickMark val="out"/>
        <c:minorTickMark val="none"/>
        <c:tickLblPos val="nextTo"/>
        <c:crossAx val="227843456"/>
        <c:crosses val="autoZero"/>
        <c:auto val="1"/>
        <c:lblAlgn val="ctr"/>
        <c:lblOffset val="100"/>
        <c:noMultiLvlLbl val="0"/>
      </c:catAx>
      <c:valAx>
        <c:axId val="227843456"/>
        <c:scaling>
          <c:orientation val="minMax"/>
        </c:scaling>
        <c:delete val="0"/>
        <c:axPos val="l"/>
        <c:title>
          <c:tx>
            <c:rich>
              <a:bodyPr rot="-5400000" vert="horz"/>
              <a:lstStyle/>
              <a:p>
                <a:pPr>
                  <a:defRPr/>
                </a:pPr>
                <a:r>
                  <a:rPr lang="en-US"/>
                  <a:t>Costos no salariales como porcentaje (%) del salario anual</a:t>
                </a:r>
              </a:p>
            </c:rich>
          </c:tx>
          <c:overlay val="0"/>
        </c:title>
        <c:numFmt formatCode="0%" sourceLinked="1"/>
        <c:majorTickMark val="out"/>
        <c:minorTickMark val="none"/>
        <c:tickLblPos val="nextTo"/>
        <c:crossAx val="227841920"/>
        <c:crosses val="autoZero"/>
        <c:crossBetween val="between"/>
      </c:valAx>
    </c:plotArea>
    <c:legend>
      <c:legendPos val="b"/>
      <c:layout>
        <c:manualLayout>
          <c:xMode val="edge"/>
          <c:yMode val="edge"/>
          <c:x val="7.993370319816058E-2"/>
          <c:y val="0.87492250104623592"/>
          <c:w val="0.84710413296908615"/>
          <c:h val="0.10662306058868205"/>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 3'!$N$30</c:f>
              <c:strCache>
                <c:ptCount val="1"/>
                <c:pt idx="0">
                  <c:v>Mandatory contributions</c:v>
                </c:pt>
              </c:strCache>
            </c:strRef>
          </c:tx>
          <c:spPr>
            <a:solidFill>
              <a:schemeClr val="tx2">
                <a:lumMod val="50000"/>
              </a:schemeClr>
            </a:solidFill>
          </c:spPr>
          <c:invertIfNegative val="0"/>
          <c:cat>
            <c:strRef>
              <c:f>'Figure 3'!$M$32:$M$52</c:f>
              <c:strCache>
                <c:ptCount val="21"/>
                <c:pt idx="0">
                  <c:v>URY</c:v>
                </c:pt>
                <c:pt idx="1">
                  <c:v>COL</c:v>
                </c:pt>
                <c:pt idx="2">
                  <c:v>ARG</c:v>
                </c:pt>
                <c:pt idx="3">
                  <c:v>PER</c:v>
                </c:pt>
                <c:pt idx="4">
                  <c:v>CRI</c:v>
                </c:pt>
                <c:pt idx="5">
                  <c:v>BRA</c:v>
                </c:pt>
                <c:pt idx="6">
                  <c:v>BOL</c:v>
                </c:pt>
                <c:pt idx="7">
                  <c:v>NIC</c:v>
                </c:pt>
                <c:pt idx="8">
                  <c:v>MEX</c:v>
                </c:pt>
                <c:pt idx="9">
                  <c:v>ECU</c:v>
                </c:pt>
                <c:pt idx="10">
                  <c:v>LAC</c:v>
                </c:pt>
                <c:pt idx="11">
                  <c:v>PAN</c:v>
                </c:pt>
                <c:pt idx="12">
                  <c:v>SLV</c:v>
                </c:pt>
                <c:pt idx="13">
                  <c:v>GTM</c:v>
                </c:pt>
                <c:pt idx="14">
                  <c:v>HND</c:v>
                </c:pt>
                <c:pt idx="15">
                  <c:v>PRY</c:v>
                </c:pt>
                <c:pt idx="16">
                  <c:v>DOM</c:v>
                </c:pt>
                <c:pt idx="17">
                  <c:v>VEN</c:v>
                </c:pt>
                <c:pt idx="18">
                  <c:v>CHL</c:v>
                </c:pt>
                <c:pt idx="19">
                  <c:v>JAM</c:v>
                </c:pt>
                <c:pt idx="20">
                  <c:v>TOT</c:v>
                </c:pt>
              </c:strCache>
            </c:strRef>
          </c:cat>
          <c:val>
            <c:numRef>
              <c:f>'Figure 3'!$N$32:$N$52</c:f>
              <c:numCache>
                <c:formatCode>0%</c:formatCode>
                <c:ptCount val="21"/>
                <c:pt idx="0">
                  <c:v>0.98244042979568591</c:v>
                </c:pt>
                <c:pt idx="1">
                  <c:v>0.9788578944190387</c:v>
                </c:pt>
                <c:pt idx="2">
                  <c:v>0.84003598874621266</c:v>
                </c:pt>
                <c:pt idx="3">
                  <c:v>0.70210292448050249</c:v>
                </c:pt>
                <c:pt idx="4">
                  <c:v>0.87412792062354949</c:v>
                </c:pt>
                <c:pt idx="5">
                  <c:v>0.78688784905768072</c:v>
                </c:pt>
                <c:pt idx="6">
                  <c:v>0.49304868422744819</c:v>
                </c:pt>
                <c:pt idx="7">
                  <c:v>0.58442577015692487</c:v>
                </c:pt>
                <c:pt idx="8">
                  <c:v>0.61697216435004087</c:v>
                </c:pt>
                <c:pt idx="9">
                  <c:v>0.52562851096597296</c:v>
                </c:pt>
                <c:pt idx="10">
                  <c:v>0.54202092310081795</c:v>
                </c:pt>
                <c:pt idx="11">
                  <c:v>0.51794763015341716</c:v>
                </c:pt>
                <c:pt idx="12">
                  <c:v>0.50517192695061086</c:v>
                </c:pt>
                <c:pt idx="13">
                  <c:v>0.38288207816121006</c:v>
                </c:pt>
                <c:pt idx="14">
                  <c:v>0.35157875603304362</c:v>
                </c:pt>
                <c:pt idx="15">
                  <c:v>0.44574708687161846</c:v>
                </c:pt>
                <c:pt idx="16">
                  <c:v>0.38016471652440526</c:v>
                </c:pt>
                <c:pt idx="17">
                  <c:v>0.28493328170752907</c:v>
                </c:pt>
                <c:pt idx="18">
                  <c:v>0.28275407796976254</c:v>
                </c:pt>
                <c:pt idx="19">
                  <c:v>0.18618750000000001</c:v>
                </c:pt>
                <c:pt idx="20">
                  <c:v>0.11852327082170667</c:v>
                </c:pt>
              </c:numCache>
            </c:numRef>
          </c:val>
          <c:extLst>
            <c:ext xmlns:c16="http://schemas.microsoft.com/office/drawing/2014/chart" uri="{C3380CC4-5D6E-409C-BE32-E72D297353CC}">
              <c16:uniqueId val="{00000000-ED0A-48C6-9513-15ABA983D078}"/>
            </c:ext>
          </c:extLst>
        </c:ser>
        <c:ser>
          <c:idx val="1"/>
          <c:order val="1"/>
          <c:tx>
            <c:strRef>
              <c:f>'Figure 3'!$O$31</c:f>
              <c:strCache>
                <c:ptCount val="1"/>
                <c:pt idx="0">
                  <c:v>Bonus</c:v>
                </c:pt>
              </c:strCache>
            </c:strRef>
          </c:tx>
          <c:spPr>
            <a:solidFill>
              <a:schemeClr val="accent6">
                <a:lumMod val="60000"/>
                <a:lumOff val="40000"/>
              </a:schemeClr>
            </a:solidFill>
          </c:spPr>
          <c:invertIfNegative val="0"/>
          <c:cat>
            <c:strRef>
              <c:f>'Figure 3'!$M$32:$M$52</c:f>
              <c:strCache>
                <c:ptCount val="21"/>
                <c:pt idx="0">
                  <c:v>URY</c:v>
                </c:pt>
                <c:pt idx="1">
                  <c:v>COL</c:v>
                </c:pt>
                <c:pt idx="2">
                  <c:v>ARG</c:v>
                </c:pt>
                <c:pt idx="3">
                  <c:v>PER</c:v>
                </c:pt>
                <c:pt idx="4">
                  <c:v>CRI</c:v>
                </c:pt>
                <c:pt idx="5">
                  <c:v>BRA</c:v>
                </c:pt>
                <c:pt idx="6">
                  <c:v>BOL</c:v>
                </c:pt>
                <c:pt idx="7">
                  <c:v>NIC</c:v>
                </c:pt>
                <c:pt idx="8">
                  <c:v>MEX</c:v>
                </c:pt>
                <c:pt idx="9">
                  <c:v>ECU</c:v>
                </c:pt>
                <c:pt idx="10">
                  <c:v>LAC</c:v>
                </c:pt>
                <c:pt idx="11">
                  <c:v>PAN</c:v>
                </c:pt>
                <c:pt idx="12">
                  <c:v>SLV</c:v>
                </c:pt>
                <c:pt idx="13">
                  <c:v>GTM</c:v>
                </c:pt>
                <c:pt idx="14">
                  <c:v>HND</c:v>
                </c:pt>
                <c:pt idx="15">
                  <c:v>PRY</c:v>
                </c:pt>
                <c:pt idx="16">
                  <c:v>DOM</c:v>
                </c:pt>
                <c:pt idx="17">
                  <c:v>VEN</c:v>
                </c:pt>
                <c:pt idx="18">
                  <c:v>CHL</c:v>
                </c:pt>
                <c:pt idx="19">
                  <c:v>JAM</c:v>
                </c:pt>
                <c:pt idx="20">
                  <c:v>TOT</c:v>
                </c:pt>
              </c:strCache>
            </c:strRef>
          </c:cat>
          <c:val>
            <c:numRef>
              <c:f>'Figure 3'!$O$32:$O$52</c:f>
              <c:numCache>
                <c:formatCode>0%</c:formatCode>
                <c:ptCount val="21"/>
                <c:pt idx="0">
                  <c:v>8.2191780821917804E-2</c:v>
                </c:pt>
                <c:pt idx="1">
                  <c:v>8.2191780821917804E-2</c:v>
                </c:pt>
                <c:pt idx="2">
                  <c:v>8.2191780821917804E-2</c:v>
                </c:pt>
                <c:pt idx="3">
                  <c:v>0.16438356164383561</c:v>
                </c:pt>
                <c:pt idx="4">
                  <c:v>8.2191780821917804E-2</c:v>
                </c:pt>
                <c:pt idx="5">
                  <c:v>8.2191780821917804E-2</c:v>
                </c:pt>
                <c:pt idx="6">
                  <c:v>0.16438356164383561</c:v>
                </c:pt>
                <c:pt idx="7">
                  <c:v>8.2191780821917804E-2</c:v>
                </c:pt>
                <c:pt idx="8">
                  <c:v>4.1095890410958902E-2</c:v>
                </c:pt>
                <c:pt idx="9">
                  <c:v>0.12215086237488608</c:v>
                </c:pt>
                <c:pt idx="10">
                  <c:v>8.4189734899566201E-2</c:v>
                </c:pt>
                <c:pt idx="11">
                  <c:v>8.2191780821917804E-2</c:v>
                </c:pt>
                <c:pt idx="12">
                  <c:v>4.1095890410958909E-2</c:v>
                </c:pt>
                <c:pt idx="13">
                  <c:v>0.16438356164383561</c:v>
                </c:pt>
                <c:pt idx="14" formatCode="0.0%">
                  <c:v>0.16438356164383561</c:v>
                </c:pt>
                <c:pt idx="15">
                  <c:v>8.2191780821917804E-2</c:v>
                </c:pt>
                <c:pt idx="16">
                  <c:v>8.2191780821917804E-2</c:v>
                </c:pt>
                <c:pt idx="17">
                  <c:v>8.2191780821917804E-2</c:v>
                </c:pt>
                <c:pt idx="18">
                  <c:v>0</c:v>
                </c:pt>
                <c:pt idx="19">
                  <c:v>0</c:v>
                </c:pt>
                <c:pt idx="20">
                  <c:v>0</c:v>
                </c:pt>
              </c:numCache>
            </c:numRef>
          </c:val>
          <c:extLst>
            <c:ext xmlns:c16="http://schemas.microsoft.com/office/drawing/2014/chart" uri="{C3380CC4-5D6E-409C-BE32-E72D297353CC}">
              <c16:uniqueId val="{00000001-ED0A-48C6-9513-15ABA983D078}"/>
            </c:ext>
          </c:extLst>
        </c:ser>
        <c:ser>
          <c:idx val="2"/>
          <c:order val="2"/>
          <c:tx>
            <c:strRef>
              <c:f>'Figure 3'!$P$31</c:f>
              <c:strCache>
                <c:ptCount val="1"/>
                <c:pt idx="0">
                  <c:v>Annual leave</c:v>
                </c:pt>
              </c:strCache>
            </c:strRef>
          </c:tx>
          <c:spPr>
            <a:solidFill>
              <a:schemeClr val="accent6">
                <a:lumMod val="75000"/>
              </a:schemeClr>
            </a:solidFill>
          </c:spPr>
          <c:invertIfNegative val="0"/>
          <c:cat>
            <c:strRef>
              <c:f>'Figure 3'!$M$32:$M$52</c:f>
              <c:strCache>
                <c:ptCount val="21"/>
                <c:pt idx="0">
                  <c:v>URY</c:v>
                </c:pt>
                <c:pt idx="1">
                  <c:v>COL</c:v>
                </c:pt>
                <c:pt idx="2">
                  <c:v>ARG</c:v>
                </c:pt>
                <c:pt idx="3">
                  <c:v>PER</c:v>
                </c:pt>
                <c:pt idx="4">
                  <c:v>CRI</c:v>
                </c:pt>
                <c:pt idx="5">
                  <c:v>BRA</c:v>
                </c:pt>
                <c:pt idx="6">
                  <c:v>BOL</c:v>
                </c:pt>
                <c:pt idx="7">
                  <c:v>NIC</c:v>
                </c:pt>
                <c:pt idx="8">
                  <c:v>MEX</c:v>
                </c:pt>
                <c:pt idx="9">
                  <c:v>ECU</c:v>
                </c:pt>
                <c:pt idx="10">
                  <c:v>LAC</c:v>
                </c:pt>
                <c:pt idx="11">
                  <c:v>PAN</c:v>
                </c:pt>
                <c:pt idx="12">
                  <c:v>SLV</c:v>
                </c:pt>
                <c:pt idx="13">
                  <c:v>GTM</c:v>
                </c:pt>
                <c:pt idx="14">
                  <c:v>HND</c:v>
                </c:pt>
                <c:pt idx="15">
                  <c:v>PRY</c:v>
                </c:pt>
                <c:pt idx="16">
                  <c:v>DOM</c:v>
                </c:pt>
                <c:pt idx="17">
                  <c:v>VEN</c:v>
                </c:pt>
                <c:pt idx="18">
                  <c:v>CHL</c:v>
                </c:pt>
                <c:pt idx="19">
                  <c:v>JAM</c:v>
                </c:pt>
                <c:pt idx="20">
                  <c:v>TOT</c:v>
                </c:pt>
              </c:strCache>
            </c:strRef>
          </c:cat>
          <c:val>
            <c:numRef>
              <c:f>'Figure 3'!$P$32:$P$52</c:f>
              <c:numCache>
                <c:formatCode>0%</c:formatCode>
                <c:ptCount val="21"/>
                <c:pt idx="0">
                  <c:v>5.7534246575342472E-2</c:v>
                </c:pt>
                <c:pt idx="1">
                  <c:v>4.1095890410958902E-2</c:v>
                </c:pt>
                <c:pt idx="2">
                  <c:v>3.8356164383561646E-2</c:v>
                </c:pt>
                <c:pt idx="3">
                  <c:v>8.2191780821917804E-2</c:v>
                </c:pt>
                <c:pt idx="4">
                  <c:v>3.8356164383561646E-2</c:v>
                </c:pt>
                <c:pt idx="5">
                  <c:v>0.1095890410958904</c:v>
                </c:pt>
                <c:pt idx="6">
                  <c:v>5.4794520547945202E-2</c:v>
                </c:pt>
                <c:pt idx="7">
                  <c:v>8.2191780821917804E-2</c:v>
                </c:pt>
                <c:pt idx="8">
                  <c:v>3.8356164383561639E-2</c:v>
                </c:pt>
                <c:pt idx="9">
                  <c:v>4.1095890410958909E-2</c:v>
                </c:pt>
                <c:pt idx="10">
                  <c:v>5.3972602739726018E-2</c:v>
                </c:pt>
                <c:pt idx="11">
                  <c:v>8.2191780821917804E-2</c:v>
                </c:pt>
                <c:pt idx="12">
                  <c:v>6.5753424657534254E-2</c:v>
                </c:pt>
                <c:pt idx="13">
                  <c:v>4.1095890410958902E-2</c:v>
                </c:pt>
                <c:pt idx="14" formatCode="0.0%">
                  <c:v>5.4794520547945202E-2</c:v>
                </c:pt>
                <c:pt idx="15">
                  <c:v>3.287671232876712E-2</c:v>
                </c:pt>
                <c:pt idx="16">
                  <c:v>4.9315068493150691E-2</c:v>
                </c:pt>
                <c:pt idx="17">
                  <c:v>5.2054794520547946E-2</c:v>
                </c:pt>
                <c:pt idx="18">
                  <c:v>4.1095890410958902E-2</c:v>
                </c:pt>
                <c:pt idx="19">
                  <c:v>3.8356164383561646E-2</c:v>
                </c:pt>
                <c:pt idx="20">
                  <c:v>3.8356164383561646E-2</c:v>
                </c:pt>
              </c:numCache>
            </c:numRef>
          </c:val>
          <c:extLst>
            <c:ext xmlns:c16="http://schemas.microsoft.com/office/drawing/2014/chart" uri="{C3380CC4-5D6E-409C-BE32-E72D297353CC}">
              <c16:uniqueId val="{00000002-ED0A-48C6-9513-15ABA983D078}"/>
            </c:ext>
          </c:extLst>
        </c:ser>
        <c:ser>
          <c:idx val="3"/>
          <c:order val="3"/>
          <c:tx>
            <c:strRef>
              <c:f>'Figure 3'!$Q$31</c:f>
              <c:strCache>
                <c:ptCount val="1"/>
                <c:pt idx="0">
                  <c:v>Severance payment (flow)</c:v>
                </c:pt>
              </c:strCache>
            </c:strRef>
          </c:tx>
          <c:spPr>
            <a:solidFill>
              <a:schemeClr val="accent1">
                <a:lumMod val="40000"/>
                <a:lumOff val="60000"/>
              </a:schemeClr>
            </a:solidFill>
          </c:spPr>
          <c:invertIfNegative val="0"/>
          <c:cat>
            <c:strRef>
              <c:f>'Figure 3'!$M$32:$M$52</c:f>
              <c:strCache>
                <c:ptCount val="21"/>
                <c:pt idx="0">
                  <c:v>URY</c:v>
                </c:pt>
                <c:pt idx="1">
                  <c:v>COL</c:v>
                </c:pt>
                <c:pt idx="2">
                  <c:v>ARG</c:v>
                </c:pt>
                <c:pt idx="3">
                  <c:v>PER</c:v>
                </c:pt>
                <c:pt idx="4">
                  <c:v>CRI</c:v>
                </c:pt>
                <c:pt idx="5">
                  <c:v>BRA</c:v>
                </c:pt>
                <c:pt idx="6">
                  <c:v>BOL</c:v>
                </c:pt>
                <c:pt idx="7">
                  <c:v>NIC</c:v>
                </c:pt>
                <c:pt idx="8">
                  <c:v>MEX</c:v>
                </c:pt>
                <c:pt idx="9">
                  <c:v>ECU</c:v>
                </c:pt>
                <c:pt idx="10">
                  <c:v>LAC</c:v>
                </c:pt>
                <c:pt idx="11">
                  <c:v>PAN</c:v>
                </c:pt>
                <c:pt idx="12">
                  <c:v>SLV</c:v>
                </c:pt>
                <c:pt idx="13">
                  <c:v>GTM</c:v>
                </c:pt>
                <c:pt idx="14">
                  <c:v>HND</c:v>
                </c:pt>
                <c:pt idx="15">
                  <c:v>PRY</c:v>
                </c:pt>
                <c:pt idx="16">
                  <c:v>DOM</c:v>
                </c:pt>
                <c:pt idx="17">
                  <c:v>VEN</c:v>
                </c:pt>
                <c:pt idx="18">
                  <c:v>CHL</c:v>
                </c:pt>
                <c:pt idx="19">
                  <c:v>JAM</c:v>
                </c:pt>
                <c:pt idx="20">
                  <c:v>TOT</c:v>
                </c:pt>
              </c:strCache>
            </c:strRef>
          </c:cat>
          <c:val>
            <c:numRef>
              <c:f>'Figure 3'!$Q$32:$Q$52</c:f>
              <c:numCache>
                <c:formatCode>0.0%</c:formatCode>
                <c:ptCount val="21"/>
                <c:pt idx="0">
                  <c:v>9.808219178082192E-2</c:v>
                </c:pt>
                <c:pt idx="1">
                  <c:v>6.0273972602739735E-2</c:v>
                </c:pt>
                <c:pt idx="2">
                  <c:v>8.2191780821917804E-2</c:v>
                </c:pt>
                <c:pt idx="3">
                  <c:v>0.12328767123287672</c:v>
                </c:pt>
                <c:pt idx="4">
                  <c:v>5.8082191780821926E-2</c:v>
                </c:pt>
                <c:pt idx="5">
                  <c:v>3.1561643835616437E-2</c:v>
                </c:pt>
                <c:pt idx="6">
                  <c:v>8.2191780821917804E-2</c:v>
                </c:pt>
                <c:pt idx="7">
                  <c:v>7.1232876712328766E-2</c:v>
                </c:pt>
                <c:pt idx="8">
                  <c:v>0.10410958904109588</c:v>
                </c:pt>
                <c:pt idx="9">
                  <c:v>8.2191780821917818E-2</c:v>
                </c:pt>
                <c:pt idx="10" formatCode="0%">
                  <c:v>7.2865753424657537E-2</c:v>
                </c:pt>
                <c:pt idx="11">
                  <c:v>6.5205479452054807E-2</c:v>
                </c:pt>
                <c:pt idx="12">
                  <c:v>8.2191780821917818E-2</c:v>
                </c:pt>
                <c:pt idx="13">
                  <c:v>8.2191780821917818E-2</c:v>
                </c:pt>
                <c:pt idx="14">
                  <c:v>8.2191780821917804E-2</c:v>
                </c:pt>
                <c:pt idx="15">
                  <c:v>4.1095890410958909E-2</c:v>
                </c:pt>
                <c:pt idx="16">
                  <c:v>6.3013698630136977E-2</c:v>
                </c:pt>
                <c:pt idx="17">
                  <c:v>8.2191780821917804E-2</c:v>
                </c:pt>
                <c:pt idx="18">
                  <c:v>8.2191780821917804E-2</c:v>
                </c:pt>
                <c:pt idx="19">
                  <c:v>3.8356164383561646E-2</c:v>
                </c:pt>
                <c:pt idx="20">
                  <c:v>4.5479452054794527E-2</c:v>
                </c:pt>
              </c:numCache>
            </c:numRef>
          </c:val>
          <c:extLst>
            <c:ext xmlns:c16="http://schemas.microsoft.com/office/drawing/2014/chart" uri="{C3380CC4-5D6E-409C-BE32-E72D297353CC}">
              <c16:uniqueId val="{00000003-ED0A-48C6-9513-15ABA983D078}"/>
            </c:ext>
          </c:extLst>
        </c:ser>
        <c:ser>
          <c:idx val="4"/>
          <c:order val="4"/>
          <c:tx>
            <c:strRef>
              <c:f>'Figure 3'!$R$31</c:f>
              <c:strCache>
                <c:ptCount val="1"/>
                <c:pt idx="0">
                  <c:v>Firing notice (flow)</c:v>
                </c:pt>
              </c:strCache>
            </c:strRef>
          </c:tx>
          <c:spPr>
            <a:solidFill>
              <a:schemeClr val="tx2">
                <a:lumMod val="60000"/>
                <a:lumOff val="40000"/>
              </a:schemeClr>
            </a:solidFill>
          </c:spPr>
          <c:invertIfNegative val="0"/>
          <c:cat>
            <c:strRef>
              <c:f>'Figure 3'!$M$32:$M$52</c:f>
              <c:strCache>
                <c:ptCount val="21"/>
                <c:pt idx="0">
                  <c:v>URY</c:v>
                </c:pt>
                <c:pt idx="1">
                  <c:v>COL</c:v>
                </c:pt>
                <c:pt idx="2">
                  <c:v>ARG</c:v>
                </c:pt>
                <c:pt idx="3">
                  <c:v>PER</c:v>
                </c:pt>
                <c:pt idx="4">
                  <c:v>CRI</c:v>
                </c:pt>
                <c:pt idx="5">
                  <c:v>BRA</c:v>
                </c:pt>
                <c:pt idx="6">
                  <c:v>BOL</c:v>
                </c:pt>
                <c:pt idx="7">
                  <c:v>NIC</c:v>
                </c:pt>
                <c:pt idx="8">
                  <c:v>MEX</c:v>
                </c:pt>
                <c:pt idx="9">
                  <c:v>ECU</c:v>
                </c:pt>
                <c:pt idx="10">
                  <c:v>LAC</c:v>
                </c:pt>
                <c:pt idx="11">
                  <c:v>PAN</c:v>
                </c:pt>
                <c:pt idx="12">
                  <c:v>SLV</c:v>
                </c:pt>
                <c:pt idx="13">
                  <c:v>GTM</c:v>
                </c:pt>
                <c:pt idx="14">
                  <c:v>HND</c:v>
                </c:pt>
                <c:pt idx="15">
                  <c:v>PRY</c:v>
                </c:pt>
                <c:pt idx="16">
                  <c:v>DOM</c:v>
                </c:pt>
                <c:pt idx="17">
                  <c:v>VEN</c:v>
                </c:pt>
                <c:pt idx="18">
                  <c:v>CHL</c:v>
                </c:pt>
                <c:pt idx="19">
                  <c:v>JAM</c:v>
                </c:pt>
                <c:pt idx="20">
                  <c:v>TOT</c:v>
                </c:pt>
              </c:strCache>
            </c:strRef>
          </c:cat>
          <c:val>
            <c:numRef>
              <c:f>'Figure 3'!$R$32:$R$52</c:f>
              <c:numCache>
                <c:formatCode>0.0%</c:formatCode>
                <c:ptCount val="21"/>
                <c:pt idx="0">
                  <c:v>0</c:v>
                </c:pt>
                <c:pt idx="1">
                  <c:v>4.10958904109589E-3</c:v>
                </c:pt>
                <c:pt idx="2">
                  <c:v>3.287671232876712E-2</c:v>
                </c:pt>
                <c:pt idx="3">
                  <c:v>0</c:v>
                </c:pt>
                <c:pt idx="4">
                  <c:v>1.643835616438356E-2</c:v>
                </c:pt>
                <c:pt idx="5">
                  <c:v>2.3013698630136987E-2</c:v>
                </c:pt>
                <c:pt idx="6">
                  <c:v>4.9315068493150691E-2</c:v>
                </c:pt>
                <c:pt idx="7">
                  <c:v>0</c:v>
                </c:pt>
                <c:pt idx="8">
                  <c:v>0</c:v>
                </c:pt>
                <c:pt idx="9">
                  <c:v>0</c:v>
                </c:pt>
                <c:pt idx="10" formatCode="0%">
                  <c:v>1.0698630136986301E-2</c:v>
                </c:pt>
                <c:pt idx="11">
                  <c:v>0</c:v>
                </c:pt>
                <c:pt idx="12">
                  <c:v>0</c:v>
                </c:pt>
                <c:pt idx="13">
                  <c:v>0</c:v>
                </c:pt>
                <c:pt idx="14">
                  <c:v>1.643835616438356E-2</c:v>
                </c:pt>
                <c:pt idx="15">
                  <c:v>2.4657534246575345E-2</c:v>
                </c:pt>
                <c:pt idx="16">
                  <c:v>1.5342465753424656E-2</c:v>
                </c:pt>
                <c:pt idx="17">
                  <c:v>0</c:v>
                </c:pt>
                <c:pt idx="18">
                  <c:v>1.643835616438356E-2</c:v>
                </c:pt>
                <c:pt idx="19">
                  <c:v>1.5342465753424659E-2</c:v>
                </c:pt>
                <c:pt idx="20">
                  <c:v>0</c:v>
                </c:pt>
              </c:numCache>
            </c:numRef>
          </c:val>
          <c:extLst>
            <c:ext xmlns:c16="http://schemas.microsoft.com/office/drawing/2014/chart" uri="{C3380CC4-5D6E-409C-BE32-E72D297353CC}">
              <c16:uniqueId val="{00000004-ED0A-48C6-9513-15ABA983D078}"/>
            </c:ext>
          </c:extLst>
        </c:ser>
        <c:dLbls>
          <c:showLegendKey val="0"/>
          <c:showVal val="0"/>
          <c:showCatName val="0"/>
          <c:showSerName val="0"/>
          <c:showPercent val="0"/>
          <c:showBubbleSize val="0"/>
        </c:dLbls>
        <c:gapWidth val="150"/>
        <c:overlap val="100"/>
        <c:axId val="232903424"/>
        <c:axId val="232904960"/>
      </c:barChart>
      <c:catAx>
        <c:axId val="232903424"/>
        <c:scaling>
          <c:orientation val="minMax"/>
        </c:scaling>
        <c:delete val="0"/>
        <c:axPos val="b"/>
        <c:numFmt formatCode="General" sourceLinked="0"/>
        <c:majorTickMark val="out"/>
        <c:minorTickMark val="none"/>
        <c:tickLblPos val="nextTo"/>
        <c:crossAx val="232904960"/>
        <c:crosses val="autoZero"/>
        <c:auto val="1"/>
        <c:lblAlgn val="ctr"/>
        <c:lblOffset val="100"/>
        <c:noMultiLvlLbl val="0"/>
      </c:catAx>
      <c:valAx>
        <c:axId val="232904960"/>
        <c:scaling>
          <c:orientation val="minMax"/>
          <c:max val="1.3"/>
          <c:min val="0"/>
        </c:scaling>
        <c:delete val="0"/>
        <c:axPos val="l"/>
        <c:title>
          <c:tx>
            <c:rich>
              <a:bodyPr rot="-5400000" vert="horz"/>
              <a:lstStyle/>
              <a:p>
                <a:pPr>
                  <a:defRPr/>
                </a:pPr>
                <a:r>
                  <a:rPr lang="en-US"/>
                  <a:t>Cost of salaried labor as % of the average wage of informal workers</a:t>
                </a:r>
              </a:p>
            </c:rich>
          </c:tx>
          <c:layout>
            <c:manualLayout>
              <c:xMode val="edge"/>
              <c:yMode val="edge"/>
              <c:x val="1.0309278350515464E-2"/>
              <c:y val="5.7933234536159166E-2"/>
            </c:manualLayout>
          </c:layout>
          <c:overlay val="0"/>
        </c:title>
        <c:numFmt formatCode="0%" sourceLinked="1"/>
        <c:majorTickMark val="out"/>
        <c:minorTickMark val="none"/>
        <c:tickLblPos val="nextTo"/>
        <c:crossAx val="232903424"/>
        <c:crosses val="autoZero"/>
        <c:crossBetween val="between"/>
      </c:valAx>
    </c:plotArea>
    <c:legend>
      <c:legendPos val="b"/>
      <c:overlay val="0"/>
    </c:legend>
    <c:plotVisOnly val="1"/>
    <c:dispBlanksAs val="gap"/>
    <c:showDLblsOverMax val="0"/>
  </c:chart>
  <c:spPr>
    <a:ln>
      <a:noFill/>
    </a:ln>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 4'!$B$53</c:f>
              <c:strCache>
                <c:ptCount val="1"/>
                <c:pt idx="0">
                  <c:v>Minimum wage</c:v>
                </c:pt>
              </c:strCache>
            </c:strRef>
          </c:tx>
          <c:spPr>
            <a:solidFill>
              <a:schemeClr val="accent5">
                <a:lumMod val="60000"/>
                <a:lumOff val="40000"/>
              </a:schemeClr>
            </a:solidFill>
          </c:spPr>
          <c:invertIfNegative val="0"/>
          <c:cat>
            <c:strRef>
              <c:f>'Figure 4'!$A$55:$A$75</c:f>
              <c:strCache>
                <c:ptCount val="21"/>
                <c:pt idx="0">
                  <c:v>HND</c:v>
                </c:pt>
                <c:pt idx="1">
                  <c:v>PRY</c:v>
                </c:pt>
                <c:pt idx="2">
                  <c:v>NIC</c:v>
                </c:pt>
                <c:pt idx="3">
                  <c:v>GTM</c:v>
                </c:pt>
                <c:pt idx="4">
                  <c:v>BOL</c:v>
                </c:pt>
                <c:pt idx="5">
                  <c:v>CRI</c:v>
                </c:pt>
                <c:pt idx="6">
                  <c:v>ECU</c:v>
                </c:pt>
                <c:pt idx="7">
                  <c:v>PER</c:v>
                </c:pt>
                <c:pt idx="8">
                  <c:v>LAC</c:v>
                </c:pt>
                <c:pt idx="9">
                  <c:v>ARG</c:v>
                </c:pt>
                <c:pt idx="10">
                  <c:v>SLV</c:v>
                </c:pt>
                <c:pt idx="11">
                  <c:v>PAN</c:v>
                </c:pt>
                <c:pt idx="12">
                  <c:v>COL</c:v>
                </c:pt>
                <c:pt idx="13">
                  <c:v>JAM</c:v>
                </c:pt>
                <c:pt idx="14">
                  <c:v>VEN</c:v>
                </c:pt>
                <c:pt idx="15">
                  <c:v>BRA</c:v>
                </c:pt>
                <c:pt idx="16">
                  <c:v>URY</c:v>
                </c:pt>
                <c:pt idx="17">
                  <c:v>CHL</c:v>
                </c:pt>
                <c:pt idx="18">
                  <c:v>DOM</c:v>
                </c:pt>
                <c:pt idx="19">
                  <c:v>MEX</c:v>
                </c:pt>
                <c:pt idx="20">
                  <c:v>TTO</c:v>
                </c:pt>
              </c:strCache>
            </c:strRef>
          </c:cat>
          <c:val>
            <c:numRef>
              <c:f>'Figure 4'!$B$55:$B$75</c:f>
              <c:numCache>
                <c:formatCode>0%</c:formatCode>
                <c:ptCount val="21"/>
                <c:pt idx="0">
                  <c:v>0.6794861733434453</c:v>
                </c:pt>
                <c:pt idx="1">
                  <c:v>0.47318120586002876</c:v>
                </c:pt>
                <c:pt idx="2">
                  <c:v>0.43611853942482925</c:v>
                </c:pt>
                <c:pt idx="3">
                  <c:v>0.43111527077335021</c:v>
                </c:pt>
                <c:pt idx="4">
                  <c:v>0.33260979240199495</c:v>
                </c:pt>
                <c:pt idx="5">
                  <c:v>0.28651801085937356</c:v>
                </c:pt>
                <c:pt idx="6">
                  <c:v>0.2913081495303475</c:v>
                </c:pt>
                <c:pt idx="7">
                  <c:v>0.26411503835122818</c:v>
                </c:pt>
                <c:pt idx="8">
                  <c:v>0.26074798104474833</c:v>
                </c:pt>
                <c:pt idx="9">
                  <c:v>0.20378783125476982</c:v>
                </c:pt>
                <c:pt idx="10">
                  <c:v>0.23729936830079326</c:v>
                </c:pt>
                <c:pt idx="11">
                  <c:v>0.22329257793682972</c:v>
                </c:pt>
                <c:pt idx="12">
                  <c:v>0.21508332584110071</c:v>
                </c:pt>
                <c:pt idx="13">
                  <c:v>0.21637842937200005</c:v>
                </c:pt>
                <c:pt idx="14">
                  <c:v>0.18819818749349776</c:v>
                </c:pt>
                <c:pt idx="15">
                  <c:v>0.15517232954099469</c:v>
                </c:pt>
                <c:pt idx="16">
                  <c:v>0.13173998974395107</c:v>
                </c:pt>
                <c:pt idx="17">
                  <c:v>0.14874173741316807</c:v>
                </c:pt>
                <c:pt idx="18">
                  <c:v>0.12699283786302734</c:v>
                </c:pt>
                <c:pt idx="19">
                  <c:v>7.6062978674430043E-2</c:v>
                </c:pt>
                <c:pt idx="20">
                  <c:v>9.7757846915806731E-2</c:v>
                </c:pt>
              </c:numCache>
            </c:numRef>
          </c:val>
          <c:extLst>
            <c:ext xmlns:c16="http://schemas.microsoft.com/office/drawing/2014/chart" uri="{C3380CC4-5D6E-409C-BE32-E72D297353CC}">
              <c16:uniqueId val="{00000000-305D-4F16-A603-7B4E48A85304}"/>
            </c:ext>
          </c:extLst>
        </c:ser>
        <c:ser>
          <c:idx val="1"/>
          <c:order val="1"/>
          <c:tx>
            <c:strRef>
              <c:f>'Figure 4'!$C$53</c:f>
              <c:strCache>
                <c:ptCount val="1"/>
                <c:pt idx="0">
                  <c:v>Mandatory contributions</c:v>
                </c:pt>
              </c:strCache>
            </c:strRef>
          </c:tx>
          <c:spPr>
            <a:solidFill>
              <a:schemeClr val="tx2">
                <a:lumMod val="75000"/>
              </a:schemeClr>
            </a:solidFill>
          </c:spPr>
          <c:invertIfNegative val="0"/>
          <c:cat>
            <c:strRef>
              <c:f>'Figure 4'!$A$55:$A$75</c:f>
              <c:strCache>
                <c:ptCount val="21"/>
                <c:pt idx="0">
                  <c:v>HND</c:v>
                </c:pt>
                <c:pt idx="1">
                  <c:v>PRY</c:v>
                </c:pt>
                <c:pt idx="2">
                  <c:v>NIC</c:v>
                </c:pt>
                <c:pt idx="3">
                  <c:v>GTM</c:v>
                </c:pt>
                <c:pt idx="4">
                  <c:v>BOL</c:v>
                </c:pt>
                <c:pt idx="5">
                  <c:v>CRI</c:v>
                </c:pt>
                <c:pt idx="6">
                  <c:v>ECU</c:v>
                </c:pt>
                <c:pt idx="7">
                  <c:v>PER</c:v>
                </c:pt>
                <c:pt idx="8">
                  <c:v>LAC</c:v>
                </c:pt>
                <c:pt idx="9">
                  <c:v>ARG</c:v>
                </c:pt>
                <c:pt idx="10">
                  <c:v>SLV</c:v>
                </c:pt>
                <c:pt idx="11">
                  <c:v>PAN</c:v>
                </c:pt>
                <c:pt idx="12">
                  <c:v>COL</c:v>
                </c:pt>
                <c:pt idx="13">
                  <c:v>JAM</c:v>
                </c:pt>
                <c:pt idx="14">
                  <c:v>VEN</c:v>
                </c:pt>
                <c:pt idx="15">
                  <c:v>BRA</c:v>
                </c:pt>
                <c:pt idx="16">
                  <c:v>URY</c:v>
                </c:pt>
                <c:pt idx="17">
                  <c:v>CHL</c:v>
                </c:pt>
                <c:pt idx="18">
                  <c:v>DOM</c:v>
                </c:pt>
                <c:pt idx="19">
                  <c:v>MEX</c:v>
                </c:pt>
                <c:pt idx="20">
                  <c:v>TTO</c:v>
                </c:pt>
              </c:strCache>
            </c:strRef>
          </c:cat>
          <c:val>
            <c:numRef>
              <c:f>'Figure 4'!$C$55:$C$75</c:f>
              <c:numCache>
                <c:formatCode>0%</c:formatCode>
                <c:ptCount val="21"/>
                <c:pt idx="0">
                  <c:v>5.0961463000758392E-2</c:v>
                </c:pt>
                <c:pt idx="1">
                  <c:v>0.12289747483707048</c:v>
                </c:pt>
                <c:pt idx="2">
                  <c:v>0.10647565299861668</c:v>
                </c:pt>
                <c:pt idx="3">
                  <c:v>7.5445172385336295E-2</c:v>
                </c:pt>
                <c:pt idx="4">
                  <c:v>8.122331130456717E-2</c:v>
                </c:pt>
                <c:pt idx="5">
                  <c:v>0.11052334146293877</c:v>
                </c:pt>
                <c:pt idx="6">
                  <c:v>6.9677351151677419E-2</c:v>
                </c:pt>
                <c:pt idx="7">
                  <c:v>8.1778819708151956E-2</c:v>
                </c:pt>
                <c:pt idx="8">
                  <c:v>6.5284771080030876E-2</c:v>
                </c:pt>
                <c:pt idx="9">
                  <c:v>9.8139194626868959E-2</c:v>
                </c:pt>
                <c:pt idx="10">
                  <c:v>5.813834523369435E-2</c:v>
                </c:pt>
                <c:pt idx="11">
                  <c:v>6.3314457533866192E-2</c:v>
                </c:pt>
                <c:pt idx="12">
                  <c:v>7.376768806963889E-2</c:v>
                </c:pt>
                <c:pt idx="13">
                  <c:v>4.0286958818699252E-2</c:v>
                </c:pt>
                <c:pt idx="14">
                  <c:v>4.0937810734523107E-2</c:v>
                </c:pt>
                <c:pt idx="15">
                  <c:v>7.0864864688187423E-2</c:v>
                </c:pt>
                <c:pt idx="16">
                  <c:v>5.1576205984756845E-2</c:v>
                </c:pt>
                <c:pt idx="17">
                  <c:v>3.5236917593179512E-2</c:v>
                </c:pt>
                <c:pt idx="18">
                  <c:v>3.0715740297651263E-2</c:v>
                </c:pt>
                <c:pt idx="19">
                  <c:v>3.0566689449278702E-2</c:v>
                </c:pt>
                <c:pt idx="20">
                  <c:v>1.3167961721156521E-2</c:v>
                </c:pt>
              </c:numCache>
            </c:numRef>
          </c:val>
          <c:extLst>
            <c:ext xmlns:c16="http://schemas.microsoft.com/office/drawing/2014/chart" uri="{C3380CC4-5D6E-409C-BE32-E72D297353CC}">
              <c16:uniqueId val="{00000001-305D-4F16-A603-7B4E48A85304}"/>
            </c:ext>
          </c:extLst>
        </c:ser>
        <c:ser>
          <c:idx val="2"/>
          <c:order val="2"/>
          <c:tx>
            <c:strRef>
              <c:f>'Figure 4'!$D$54</c:f>
              <c:strCache>
                <c:ptCount val="1"/>
                <c:pt idx="0">
                  <c:v>Bonus</c:v>
                </c:pt>
              </c:strCache>
            </c:strRef>
          </c:tx>
          <c:spPr>
            <a:solidFill>
              <a:schemeClr val="accent6">
                <a:lumMod val="60000"/>
                <a:lumOff val="40000"/>
              </a:schemeClr>
            </a:solidFill>
          </c:spPr>
          <c:invertIfNegative val="0"/>
          <c:cat>
            <c:strRef>
              <c:f>'Figure 4'!$A$55:$A$75</c:f>
              <c:strCache>
                <c:ptCount val="21"/>
                <c:pt idx="0">
                  <c:v>HND</c:v>
                </c:pt>
                <c:pt idx="1">
                  <c:v>PRY</c:v>
                </c:pt>
                <c:pt idx="2">
                  <c:v>NIC</c:v>
                </c:pt>
                <c:pt idx="3">
                  <c:v>GTM</c:v>
                </c:pt>
                <c:pt idx="4">
                  <c:v>BOL</c:v>
                </c:pt>
                <c:pt idx="5">
                  <c:v>CRI</c:v>
                </c:pt>
                <c:pt idx="6">
                  <c:v>ECU</c:v>
                </c:pt>
                <c:pt idx="7">
                  <c:v>PER</c:v>
                </c:pt>
                <c:pt idx="8">
                  <c:v>LAC</c:v>
                </c:pt>
                <c:pt idx="9">
                  <c:v>ARG</c:v>
                </c:pt>
                <c:pt idx="10">
                  <c:v>SLV</c:v>
                </c:pt>
                <c:pt idx="11">
                  <c:v>PAN</c:v>
                </c:pt>
                <c:pt idx="12">
                  <c:v>COL</c:v>
                </c:pt>
                <c:pt idx="13">
                  <c:v>JAM</c:v>
                </c:pt>
                <c:pt idx="14">
                  <c:v>VEN</c:v>
                </c:pt>
                <c:pt idx="15">
                  <c:v>BRA</c:v>
                </c:pt>
                <c:pt idx="16">
                  <c:v>URY</c:v>
                </c:pt>
                <c:pt idx="17">
                  <c:v>CHL</c:v>
                </c:pt>
                <c:pt idx="18">
                  <c:v>DOM</c:v>
                </c:pt>
                <c:pt idx="19">
                  <c:v>MEX</c:v>
                </c:pt>
                <c:pt idx="20">
                  <c:v>TTO</c:v>
                </c:pt>
              </c:strCache>
            </c:strRef>
          </c:cat>
          <c:val>
            <c:numRef>
              <c:f>'Figure 4'!$D$55:$D$75</c:f>
              <c:numCache>
                <c:formatCode>0%</c:formatCode>
                <c:ptCount val="21"/>
                <c:pt idx="0">
                  <c:v>0.11169635726193622</c:v>
                </c:pt>
                <c:pt idx="1">
                  <c:v>3.8891605961098245E-2</c:v>
                </c:pt>
                <c:pt idx="2">
                  <c:v>3.584535940478048E-2</c:v>
                </c:pt>
                <c:pt idx="3">
                  <c:v>7.0868263688769903E-2</c:v>
                </c:pt>
                <c:pt idx="4">
                  <c:v>5.4675582312656706E-2</c:v>
                </c:pt>
                <c:pt idx="5">
                  <c:v>2.3549425550085497E-2</c:v>
                </c:pt>
                <c:pt idx="6">
                  <c:v>4.8218814705365737E-2</c:v>
                </c:pt>
                <c:pt idx="7">
                  <c:v>4.3416170687873124E-2</c:v>
                </c:pt>
                <c:pt idx="8">
                  <c:v>2.8542526912594096E-2</c:v>
                </c:pt>
                <c:pt idx="9">
                  <c:v>1.6749684760666014E-2</c:v>
                </c:pt>
                <c:pt idx="10">
                  <c:v>9.7520288342791746E-3</c:v>
                </c:pt>
                <c:pt idx="11">
                  <c:v>1.8352814624944907E-2</c:v>
                </c:pt>
                <c:pt idx="12">
                  <c:v>1.7678081575980883E-2</c:v>
                </c:pt>
                <c:pt idx="13">
                  <c:v>0</c:v>
                </c:pt>
                <c:pt idx="14">
                  <c:v>1.5468344177547761E-2</c:v>
                </c:pt>
                <c:pt idx="15">
                  <c:v>1.275389009925984E-2</c:v>
                </c:pt>
                <c:pt idx="16">
                  <c:v>1.0827944362516526E-2</c:v>
                </c:pt>
                <c:pt idx="17">
                  <c:v>0</c:v>
                </c:pt>
                <c:pt idx="18">
                  <c:v>1.0437767495591287E-2</c:v>
                </c:pt>
                <c:pt idx="19">
                  <c:v>3.1258758359354812E-3</c:v>
                </c:pt>
              </c:numCache>
            </c:numRef>
          </c:val>
          <c:extLst>
            <c:ext xmlns:c16="http://schemas.microsoft.com/office/drawing/2014/chart" uri="{C3380CC4-5D6E-409C-BE32-E72D297353CC}">
              <c16:uniqueId val="{00000002-305D-4F16-A603-7B4E48A85304}"/>
            </c:ext>
          </c:extLst>
        </c:ser>
        <c:ser>
          <c:idx val="3"/>
          <c:order val="3"/>
          <c:tx>
            <c:strRef>
              <c:f>'Figure 4'!$E$54</c:f>
              <c:strCache>
                <c:ptCount val="1"/>
                <c:pt idx="0">
                  <c:v>Annual leave</c:v>
                </c:pt>
              </c:strCache>
            </c:strRef>
          </c:tx>
          <c:spPr>
            <a:solidFill>
              <a:schemeClr val="accent6">
                <a:lumMod val="75000"/>
              </a:schemeClr>
            </a:solidFill>
          </c:spPr>
          <c:invertIfNegative val="0"/>
          <c:cat>
            <c:strRef>
              <c:f>'Figure 4'!$A$55:$A$75</c:f>
              <c:strCache>
                <c:ptCount val="21"/>
                <c:pt idx="0">
                  <c:v>HND</c:v>
                </c:pt>
                <c:pt idx="1">
                  <c:v>PRY</c:v>
                </c:pt>
                <c:pt idx="2">
                  <c:v>NIC</c:v>
                </c:pt>
                <c:pt idx="3">
                  <c:v>GTM</c:v>
                </c:pt>
                <c:pt idx="4">
                  <c:v>BOL</c:v>
                </c:pt>
                <c:pt idx="5">
                  <c:v>CRI</c:v>
                </c:pt>
                <c:pt idx="6">
                  <c:v>ECU</c:v>
                </c:pt>
                <c:pt idx="7">
                  <c:v>PER</c:v>
                </c:pt>
                <c:pt idx="8">
                  <c:v>LAC</c:v>
                </c:pt>
                <c:pt idx="9">
                  <c:v>ARG</c:v>
                </c:pt>
                <c:pt idx="10">
                  <c:v>SLV</c:v>
                </c:pt>
                <c:pt idx="11">
                  <c:v>PAN</c:v>
                </c:pt>
                <c:pt idx="12">
                  <c:v>COL</c:v>
                </c:pt>
                <c:pt idx="13">
                  <c:v>JAM</c:v>
                </c:pt>
                <c:pt idx="14">
                  <c:v>VEN</c:v>
                </c:pt>
                <c:pt idx="15">
                  <c:v>BRA</c:v>
                </c:pt>
                <c:pt idx="16">
                  <c:v>URY</c:v>
                </c:pt>
                <c:pt idx="17">
                  <c:v>CHL</c:v>
                </c:pt>
                <c:pt idx="18">
                  <c:v>DOM</c:v>
                </c:pt>
                <c:pt idx="19">
                  <c:v>MEX</c:v>
                </c:pt>
                <c:pt idx="20">
                  <c:v>TTO</c:v>
                </c:pt>
              </c:strCache>
            </c:strRef>
          </c:cat>
          <c:val>
            <c:numRef>
              <c:f>'Figure 4'!$E$55:$E$75</c:f>
              <c:numCache>
                <c:formatCode>0%</c:formatCode>
                <c:ptCount val="21"/>
                <c:pt idx="0">
                  <c:v>3.7232119087312068E-2</c:v>
                </c:pt>
                <c:pt idx="1">
                  <c:v>1.5556642384439302E-2</c:v>
                </c:pt>
                <c:pt idx="2">
                  <c:v>3.584535940478048E-2</c:v>
                </c:pt>
                <c:pt idx="3">
                  <c:v>1.7717065922192476E-2</c:v>
                </c:pt>
                <c:pt idx="4">
                  <c:v>1.8225194104218904E-2</c:v>
                </c:pt>
                <c:pt idx="5">
                  <c:v>1.0989731923373233E-2</c:v>
                </c:pt>
                <c:pt idx="6">
                  <c:v>1.1971567788918391E-2</c:v>
                </c:pt>
                <c:pt idx="7">
                  <c:v>2.1708085343936562E-2</c:v>
                </c:pt>
                <c:pt idx="8">
                  <c:v>1.40790317148558E-2</c:v>
                </c:pt>
                <c:pt idx="9">
                  <c:v>7.8165195549774712E-3</c:v>
                </c:pt>
                <c:pt idx="10">
                  <c:v>1.560324613484668E-2</c:v>
                </c:pt>
                <c:pt idx="11">
                  <c:v>1.8352814624944907E-2</c:v>
                </c:pt>
                <c:pt idx="12">
                  <c:v>8.8390407879904414E-3</c:v>
                </c:pt>
                <c:pt idx="13">
                  <c:v>8.2994466060493152E-3</c:v>
                </c:pt>
                <c:pt idx="14">
                  <c:v>9.7966179791135824E-3</c:v>
                </c:pt>
                <c:pt idx="15">
                  <c:v>1.7005186799013122E-2</c:v>
                </c:pt>
                <c:pt idx="16">
                  <c:v>7.5795610537615684E-3</c:v>
                </c:pt>
                <c:pt idx="17">
                  <c:v>6.1126741402671809E-3</c:v>
                </c:pt>
                <c:pt idx="18">
                  <c:v>6.2626604973547734E-3</c:v>
                </c:pt>
                <c:pt idx="19">
                  <c:v>2.9174841135397827E-3</c:v>
                </c:pt>
                <c:pt idx="20">
                  <c:v>3.749616046085738E-3</c:v>
                </c:pt>
              </c:numCache>
            </c:numRef>
          </c:val>
          <c:extLst>
            <c:ext xmlns:c16="http://schemas.microsoft.com/office/drawing/2014/chart" uri="{C3380CC4-5D6E-409C-BE32-E72D297353CC}">
              <c16:uniqueId val="{00000003-305D-4F16-A603-7B4E48A85304}"/>
            </c:ext>
          </c:extLst>
        </c:ser>
        <c:ser>
          <c:idx val="4"/>
          <c:order val="4"/>
          <c:tx>
            <c:strRef>
              <c:f>'Figure 4'!$F$54</c:f>
              <c:strCache>
                <c:ptCount val="1"/>
                <c:pt idx="0">
                  <c:v>Severance payment (flow)</c:v>
                </c:pt>
              </c:strCache>
            </c:strRef>
          </c:tx>
          <c:spPr>
            <a:solidFill>
              <a:schemeClr val="accent1">
                <a:lumMod val="60000"/>
                <a:lumOff val="40000"/>
              </a:schemeClr>
            </a:solidFill>
          </c:spPr>
          <c:invertIfNegative val="0"/>
          <c:cat>
            <c:strRef>
              <c:f>'Figure 4'!$A$55:$A$75</c:f>
              <c:strCache>
                <c:ptCount val="21"/>
                <c:pt idx="0">
                  <c:v>HND</c:v>
                </c:pt>
                <c:pt idx="1">
                  <c:v>PRY</c:v>
                </c:pt>
                <c:pt idx="2">
                  <c:v>NIC</c:v>
                </c:pt>
                <c:pt idx="3">
                  <c:v>GTM</c:v>
                </c:pt>
                <c:pt idx="4">
                  <c:v>BOL</c:v>
                </c:pt>
                <c:pt idx="5">
                  <c:v>CRI</c:v>
                </c:pt>
                <c:pt idx="6">
                  <c:v>ECU</c:v>
                </c:pt>
                <c:pt idx="7">
                  <c:v>PER</c:v>
                </c:pt>
                <c:pt idx="8">
                  <c:v>LAC</c:v>
                </c:pt>
                <c:pt idx="9">
                  <c:v>ARG</c:v>
                </c:pt>
                <c:pt idx="10">
                  <c:v>SLV</c:v>
                </c:pt>
                <c:pt idx="11">
                  <c:v>PAN</c:v>
                </c:pt>
                <c:pt idx="12">
                  <c:v>COL</c:v>
                </c:pt>
                <c:pt idx="13">
                  <c:v>JAM</c:v>
                </c:pt>
                <c:pt idx="14">
                  <c:v>VEN</c:v>
                </c:pt>
                <c:pt idx="15">
                  <c:v>BRA</c:v>
                </c:pt>
                <c:pt idx="16">
                  <c:v>URY</c:v>
                </c:pt>
                <c:pt idx="17">
                  <c:v>CHL</c:v>
                </c:pt>
                <c:pt idx="18">
                  <c:v>DOM</c:v>
                </c:pt>
                <c:pt idx="19">
                  <c:v>MEX</c:v>
                </c:pt>
                <c:pt idx="20">
                  <c:v>TTO</c:v>
                </c:pt>
              </c:strCache>
            </c:strRef>
          </c:cat>
          <c:val>
            <c:numRef>
              <c:f>'Figure 4'!$F$55:$F$75</c:f>
              <c:numCache>
                <c:formatCode>0%</c:formatCode>
                <c:ptCount val="21"/>
                <c:pt idx="0">
                  <c:v>5.5848178630968116E-2</c:v>
                </c:pt>
                <c:pt idx="1">
                  <c:v>1.9445802980549126E-2</c:v>
                </c:pt>
                <c:pt idx="2">
                  <c:v>3.1065978150809755E-2</c:v>
                </c:pt>
                <c:pt idx="3">
                  <c:v>3.5434131844384952E-2</c:v>
                </c:pt>
                <c:pt idx="4">
                  <c:v>2.733779115632835E-2</c:v>
                </c:pt>
                <c:pt idx="5">
                  <c:v>1.6641594055393751E-2</c:v>
                </c:pt>
                <c:pt idx="6">
                  <c:v>2.3943135577836779E-2</c:v>
                </c:pt>
                <c:pt idx="7">
                  <c:v>3.2562128015904843E-2</c:v>
                </c:pt>
                <c:pt idx="8">
                  <c:v>1.9011771795526822E-2</c:v>
                </c:pt>
                <c:pt idx="9">
                  <c:v>1.674968476066601E-2</c:v>
                </c:pt>
                <c:pt idx="10">
                  <c:v>1.9504057668558349E-2</c:v>
                </c:pt>
                <c:pt idx="11">
                  <c:v>1.4559899602456294E-2</c:v>
                </c:pt>
                <c:pt idx="12">
                  <c:v>1.2963926489052643E-2</c:v>
                </c:pt>
                <c:pt idx="13">
                  <c:v>8.2994466060493169E-3</c:v>
                </c:pt>
                <c:pt idx="14">
                  <c:v>1.546834417754776E-2</c:v>
                </c:pt>
                <c:pt idx="15">
                  <c:v>4.8974937981157785E-3</c:v>
                </c:pt>
                <c:pt idx="16">
                  <c:v>1.2921346939269721E-2</c:v>
                </c:pt>
                <c:pt idx="17">
                  <c:v>1.2225348280534362E-2</c:v>
                </c:pt>
                <c:pt idx="18">
                  <c:v>8.0022884132866547E-3</c:v>
                </c:pt>
                <c:pt idx="19">
                  <c:v>7.9188854510365524E-3</c:v>
                </c:pt>
                <c:pt idx="20">
                  <c:v>4.4459733117873743E-3</c:v>
                </c:pt>
              </c:numCache>
            </c:numRef>
          </c:val>
          <c:extLst>
            <c:ext xmlns:c16="http://schemas.microsoft.com/office/drawing/2014/chart" uri="{C3380CC4-5D6E-409C-BE32-E72D297353CC}">
              <c16:uniqueId val="{00000004-305D-4F16-A603-7B4E48A85304}"/>
            </c:ext>
          </c:extLst>
        </c:ser>
        <c:ser>
          <c:idx val="5"/>
          <c:order val="5"/>
          <c:tx>
            <c:strRef>
              <c:f>'Figure 4'!$G$54</c:f>
              <c:strCache>
                <c:ptCount val="1"/>
                <c:pt idx="0">
                  <c:v>Firing notice (flow)</c:v>
                </c:pt>
              </c:strCache>
            </c:strRef>
          </c:tx>
          <c:spPr>
            <a:solidFill>
              <a:schemeClr val="tx2">
                <a:lumMod val="60000"/>
                <a:lumOff val="40000"/>
              </a:schemeClr>
            </a:solidFill>
          </c:spPr>
          <c:invertIfNegative val="0"/>
          <c:cat>
            <c:strRef>
              <c:f>'Figure 4'!$A$55:$A$75</c:f>
              <c:strCache>
                <c:ptCount val="21"/>
                <c:pt idx="0">
                  <c:v>HND</c:v>
                </c:pt>
                <c:pt idx="1">
                  <c:v>PRY</c:v>
                </c:pt>
                <c:pt idx="2">
                  <c:v>NIC</c:v>
                </c:pt>
                <c:pt idx="3">
                  <c:v>GTM</c:v>
                </c:pt>
                <c:pt idx="4">
                  <c:v>BOL</c:v>
                </c:pt>
                <c:pt idx="5">
                  <c:v>CRI</c:v>
                </c:pt>
                <c:pt idx="6">
                  <c:v>ECU</c:v>
                </c:pt>
                <c:pt idx="7">
                  <c:v>PER</c:v>
                </c:pt>
                <c:pt idx="8">
                  <c:v>LAC</c:v>
                </c:pt>
                <c:pt idx="9">
                  <c:v>ARG</c:v>
                </c:pt>
                <c:pt idx="10">
                  <c:v>SLV</c:v>
                </c:pt>
                <c:pt idx="11">
                  <c:v>PAN</c:v>
                </c:pt>
                <c:pt idx="12">
                  <c:v>COL</c:v>
                </c:pt>
                <c:pt idx="13">
                  <c:v>JAM</c:v>
                </c:pt>
                <c:pt idx="14">
                  <c:v>VEN</c:v>
                </c:pt>
                <c:pt idx="15">
                  <c:v>BRA</c:v>
                </c:pt>
                <c:pt idx="16">
                  <c:v>URY</c:v>
                </c:pt>
                <c:pt idx="17">
                  <c:v>CHL</c:v>
                </c:pt>
                <c:pt idx="18">
                  <c:v>DOM</c:v>
                </c:pt>
                <c:pt idx="19">
                  <c:v>MEX</c:v>
                </c:pt>
                <c:pt idx="20">
                  <c:v>TTO</c:v>
                </c:pt>
              </c:strCache>
            </c:strRef>
          </c:cat>
          <c:val>
            <c:numRef>
              <c:f>'Figure 4'!$G$55:$G$75</c:f>
              <c:numCache>
                <c:formatCode>0%</c:formatCode>
                <c:ptCount val="21"/>
                <c:pt idx="0">
                  <c:v>1.1169635726193622E-2</c:v>
                </c:pt>
                <c:pt idx="1">
                  <c:v>1.1667481788329475E-2</c:v>
                </c:pt>
                <c:pt idx="2">
                  <c:v>0</c:v>
                </c:pt>
                <c:pt idx="3">
                  <c:v>0</c:v>
                </c:pt>
                <c:pt idx="4">
                  <c:v>1.6402674693797008E-2</c:v>
                </c:pt>
                <c:pt idx="5">
                  <c:v>4.7098851100170992E-3</c:v>
                </c:pt>
                <c:pt idx="6">
                  <c:v>0</c:v>
                </c:pt>
                <c:pt idx="7">
                  <c:v>0</c:v>
                </c:pt>
                <c:pt idx="8">
                  <c:v>3.1408888046782859E-3</c:v>
                </c:pt>
                <c:pt idx="9">
                  <c:v>6.6998739042664051E-3</c:v>
                </c:pt>
                <c:pt idx="10">
                  <c:v>0</c:v>
                </c:pt>
                <c:pt idx="11">
                  <c:v>0</c:v>
                </c:pt>
                <c:pt idx="12">
                  <c:v>8.8390407879904414E-4</c:v>
                </c:pt>
                <c:pt idx="13">
                  <c:v>3.3197786424197261E-3</c:v>
                </c:pt>
                <c:pt idx="14">
                  <c:v>0</c:v>
                </c:pt>
                <c:pt idx="15">
                  <c:v>3.5710892277927555E-3</c:v>
                </c:pt>
                <c:pt idx="16">
                  <c:v>0</c:v>
                </c:pt>
                <c:pt idx="17">
                  <c:v>2.4450696561068722E-3</c:v>
                </c:pt>
                <c:pt idx="18">
                  <c:v>1.9483832658437074E-3</c:v>
                </c:pt>
                <c:pt idx="19">
                  <c:v>0</c:v>
                </c:pt>
                <c:pt idx="20">
                  <c:v>0</c:v>
                </c:pt>
              </c:numCache>
            </c:numRef>
          </c:val>
          <c:extLst>
            <c:ext xmlns:c16="http://schemas.microsoft.com/office/drawing/2014/chart" uri="{C3380CC4-5D6E-409C-BE32-E72D297353CC}">
              <c16:uniqueId val="{00000005-305D-4F16-A603-7B4E48A85304}"/>
            </c:ext>
          </c:extLst>
        </c:ser>
        <c:dLbls>
          <c:showLegendKey val="0"/>
          <c:showVal val="0"/>
          <c:showCatName val="0"/>
          <c:showSerName val="0"/>
          <c:showPercent val="0"/>
          <c:showBubbleSize val="0"/>
        </c:dLbls>
        <c:gapWidth val="150"/>
        <c:overlap val="100"/>
        <c:axId val="232449152"/>
        <c:axId val="232450688"/>
      </c:barChart>
      <c:catAx>
        <c:axId val="232449152"/>
        <c:scaling>
          <c:orientation val="minMax"/>
        </c:scaling>
        <c:delete val="0"/>
        <c:axPos val="b"/>
        <c:numFmt formatCode="General" sourceLinked="0"/>
        <c:majorTickMark val="out"/>
        <c:minorTickMark val="none"/>
        <c:tickLblPos val="nextTo"/>
        <c:crossAx val="232450688"/>
        <c:crosses val="autoZero"/>
        <c:auto val="1"/>
        <c:lblAlgn val="ctr"/>
        <c:lblOffset val="100"/>
        <c:noMultiLvlLbl val="0"/>
      </c:catAx>
      <c:valAx>
        <c:axId val="232450688"/>
        <c:scaling>
          <c:orientation val="minMax"/>
        </c:scaling>
        <c:delete val="0"/>
        <c:axPos val="l"/>
        <c:title>
          <c:tx>
            <c:rich>
              <a:bodyPr rot="-5400000" vert="horz"/>
              <a:lstStyle/>
              <a:p>
                <a:pPr>
                  <a:defRPr/>
                </a:pPr>
                <a:r>
                  <a:rPr lang="en-US"/>
                  <a:t>Minimum cost of salaried labor as % of GDP per worker</a:t>
                </a:r>
              </a:p>
            </c:rich>
          </c:tx>
          <c:overlay val="0"/>
        </c:title>
        <c:numFmt formatCode="0%" sourceLinked="1"/>
        <c:majorTickMark val="out"/>
        <c:minorTickMark val="none"/>
        <c:tickLblPos val="nextTo"/>
        <c:crossAx val="232449152"/>
        <c:crosses val="autoZero"/>
        <c:crossBetween val="between"/>
      </c:valAx>
    </c:plotArea>
    <c:legend>
      <c:legendPos val="b"/>
      <c:overlay val="0"/>
    </c:legend>
    <c:plotVisOnly val="1"/>
    <c:dispBlanksAs val="gap"/>
    <c:showDLblsOverMax val="0"/>
  </c:chart>
  <c:spPr>
    <a:ln>
      <a:noFill/>
    </a:ln>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'Figure 4'!$B$128:$B$129</c:f>
              <c:strCache>
                <c:ptCount val="2"/>
                <c:pt idx="0">
                  <c:v>Minimum wage</c:v>
                </c:pt>
              </c:strCache>
            </c:strRef>
          </c:tx>
          <c:invertIfNegative val="0"/>
          <c:cat>
            <c:strRef>
              <c:f>'Figure 4'!$A$130:$A$149</c:f>
              <c:strCache>
                <c:ptCount val="20"/>
                <c:pt idx="0">
                  <c:v>ARG</c:v>
                </c:pt>
                <c:pt idx="1">
                  <c:v>BRA</c:v>
                </c:pt>
                <c:pt idx="2">
                  <c:v>MEX</c:v>
                </c:pt>
                <c:pt idx="3">
                  <c:v>CRI</c:v>
                </c:pt>
                <c:pt idx="4">
                  <c:v>URY</c:v>
                </c:pt>
                <c:pt idx="5">
                  <c:v>COL</c:v>
                </c:pt>
                <c:pt idx="6">
                  <c:v>PAN</c:v>
                </c:pt>
                <c:pt idx="7">
                  <c:v>PER</c:v>
                </c:pt>
                <c:pt idx="8">
                  <c:v>PRY</c:v>
                </c:pt>
                <c:pt idx="9">
                  <c:v>CHL</c:v>
                </c:pt>
                <c:pt idx="10">
                  <c:v>SLV</c:v>
                </c:pt>
                <c:pt idx="11">
                  <c:v>DOM</c:v>
                </c:pt>
                <c:pt idx="12">
                  <c:v>NIC</c:v>
                </c:pt>
                <c:pt idx="13">
                  <c:v>ECU</c:v>
                </c:pt>
                <c:pt idx="14">
                  <c:v>BOL</c:v>
                </c:pt>
                <c:pt idx="15">
                  <c:v>VEN</c:v>
                </c:pt>
                <c:pt idx="16">
                  <c:v>JAM</c:v>
                </c:pt>
                <c:pt idx="17">
                  <c:v>GTM</c:v>
                </c:pt>
                <c:pt idx="18">
                  <c:v>TTO</c:v>
                </c:pt>
                <c:pt idx="19">
                  <c:v>HND</c:v>
                </c:pt>
              </c:strCache>
            </c:strRef>
          </c:cat>
          <c:val>
            <c:numRef>
              <c:f>'Figure 4'!$B$130:$B$149</c:f>
              <c:numCache>
                <c:formatCode>0%</c:formatCode>
                <c:ptCount val="20"/>
                <c:pt idx="0">
                  <c:v>0.58234613697100235</c:v>
                </c:pt>
                <c:pt idx="1">
                  <c:v>0.58718489084795933</c:v>
                </c:pt>
                <c:pt idx="2">
                  <c:v>0.63074692532474819</c:v>
                </c:pt>
                <c:pt idx="3">
                  <c:v>0.63258506319351482</c:v>
                </c:pt>
                <c:pt idx="4">
                  <c:v>0.61375741448383425</c:v>
                </c:pt>
                <c:pt idx="5">
                  <c:v>0.65331984928895537</c:v>
                </c:pt>
                <c:pt idx="6">
                  <c:v>0.66087809877140047</c:v>
                </c:pt>
                <c:pt idx="7">
                  <c:v>0.5954165972240536</c:v>
                </c:pt>
                <c:pt idx="8">
                  <c:v>0.69418029669075709</c:v>
                </c:pt>
                <c:pt idx="9">
                  <c:v>0.72641369558489732</c:v>
                </c:pt>
                <c:pt idx="10">
                  <c:v>0.69733008549457898</c:v>
                </c:pt>
                <c:pt idx="11">
                  <c:v>0.68883195802843089</c:v>
                </c:pt>
                <c:pt idx="12">
                  <c:v>0.67578513735564338</c:v>
                </c:pt>
                <c:pt idx="13">
                  <c:v>0.65445001731378893</c:v>
                </c:pt>
                <c:pt idx="14">
                  <c:v>0.62700448179367951</c:v>
                </c:pt>
                <c:pt idx="15">
                  <c:v>0.69736788998209531</c:v>
                </c:pt>
                <c:pt idx="16">
                  <c:v>0.78232429351360744</c:v>
                </c:pt>
                <c:pt idx="17">
                  <c:v>0.68368063685319602</c:v>
                </c:pt>
                <c:pt idx="18">
                  <c:v>0.82065731733642266</c:v>
                </c:pt>
                <c:pt idx="19">
                  <c:v>0.7179739365625768</c:v>
                </c:pt>
              </c:numCache>
            </c:numRef>
          </c:val>
          <c:extLst>
            <c:ext xmlns:c16="http://schemas.microsoft.com/office/drawing/2014/chart" uri="{C3380CC4-5D6E-409C-BE32-E72D297353CC}">
              <c16:uniqueId val="{00000000-35DF-4249-8AAD-C51F1A9706D9}"/>
            </c:ext>
          </c:extLst>
        </c:ser>
        <c:ser>
          <c:idx val="1"/>
          <c:order val="1"/>
          <c:tx>
            <c:strRef>
              <c:f>'Figure 4'!$C$128:$C$129</c:f>
              <c:strCache>
                <c:ptCount val="2"/>
                <c:pt idx="0">
                  <c:v>Mandatory contributions</c:v>
                </c:pt>
              </c:strCache>
            </c:strRef>
          </c:tx>
          <c:invertIfNegative val="0"/>
          <c:cat>
            <c:strRef>
              <c:f>'Figure 4'!$A$130:$A$149</c:f>
              <c:strCache>
                <c:ptCount val="20"/>
                <c:pt idx="0">
                  <c:v>ARG</c:v>
                </c:pt>
                <c:pt idx="1">
                  <c:v>BRA</c:v>
                </c:pt>
                <c:pt idx="2">
                  <c:v>MEX</c:v>
                </c:pt>
                <c:pt idx="3">
                  <c:v>CRI</c:v>
                </c:pt>
                <c:pt idx="4">
                  <c:v>URY</c:v>
                </c:pt>
                <c:pt idx="5">
                  <c:v>COL</c:v>
                </c:pt>
                <c:pt idx="6">
                  <c:v>PAN</c:v>
                </c:pt>
                <c:pt idx="7">
                  <c:v>PER</c:v>
                </c:pt>
                <c:pt idx="8">
                  <c:v>PRY</c:v>
                </c:pt>
                <c:pt idx="9">
                  <c:v>CHL</c:v>
                </c:pt>
                <c:pt idx="10">
                  <c:v>SLV</c:v>
                </c:pt>
                <c:pt idx="11">
                  <c:v>DOM</c:v>
                </c:pt>
                <c:pt idx="12">
                  <c:v>NIC</c:v>
                </c:pt>
                <c:pt idx="13">
                  <c:v>ECU</c:v>
                </c:pt>
                <c:pt idx="14">
                  <c:v>BOL</c:v>
                </c:pt>
                <c:pt idx="15">
                  <c:v>VEN</c:v>
                </c:pt>
                <c:pt idx="16">
                  <c:v>JAM</c:v>
                </c:pt>
                <c:pt idx="17">
                  <c:v>GTM</c:v>
                </c:pt>
                <c:pt idx="18">
                  <c:v>TTO</c:v>
                </c:pt>
                <c:pt idx="19">
                  <c:v>HND</c:v>
                </c:pt>
              </c:strCache>
            </c:strRef>
          </c:cat>
          <c:val>
            <c:numRef>
              <c:f>'Figure 4'!$C$130:$C$149</c:f>
              <c:numCache>
                <c:formatCode>0%</c:formatCode>
                <c:ptCount val="20"/>
                <c:pt idx="0">
                  <c:v>0.28044354034541902</c:v>
                </c:pt>
                <c:pt idx="1">
                  <c:v>0.26815849165875716</c:v>
                </c:pt>
                <c:pt idx="2">
                  <c:v>0.25347213221838011</c:v>
                </c:pt>
                <c:pt idx="3">
                  <c:v>0.24401752173969565</c:v>
                </c:pt>
                <c:pt idx="4">
                  <c:v>0.24028602777042113</c:v>
                </c:pt>
                <c:pt idx="5">
                  <c:v>0.22407080913215857</c:v>
                </c:pt>
                <c:pt idx="6">
                  <c:v>0.18739153225039856</c:v>
                </c:pt>
                <c:pt idx="7">
                  <c:v>0.18436082572047446</c:v>
                </c:pt>
                <c:pt idx="8">
                  <c:v>0.18029669075694182</c:v>
                </c:pt>
                <c:pt idx="9">
                  <c:v>0.17208740448406215</c:v>
                </c:pt>
                <c:pt idx="10">
                  <c:v>0.17084587094617185</c:v>
                </c:pt>
                <c:pt idx="11">
                  <c:v>0.16660769132779438</c:v>
                </c:pt>
                <c:pt idx="12">
                  <c:v>0.16498877548658838</c:v>
                </c:pt>
                <c:pt idx="13">
                  <c:v>0.15653645028850713</c:v>
                </c:pt>
                <c:pt idx="14">
                  <c:v>0.15311449445401654</c:v>
                </c:pt>
                <c:pt idx="15">
                  <c:v>0.15169495026835531</c:v>
                </c:pt>
                <c:pt idx="16">
                  <c:v>0.14565900439856475</c:v>
                </c:pt>
                <c:pt idx="17">
                  <c:v>0.11964411144930931</c:v>
                </c:pt>
                <c:pt idx="18">
                  <c:v>0.11054237058003064</c:v>
                </c:pt>
                <c:pt idx="19">
                  <c:v>5.3848045242193256E-2</c:v>
                </c:pt>
              </c:numCache>
            </c:numRef>
          </c:val>
          <c:extLst>
            <c:ext xmlns:c16="http://schemas.microsoft.com/office/drawing/2014/chart" uri="{C3380CC4-5D6E-409C-BE32-E72D297353CC}">
              <c16:uniqueId val="{00000001-35DF-4249-8AAD-C51F1A9706D9}"/>
            </c:ext>
          </c:extLst>
        </c:ser>
        <c:ser>
          <c:idx val="2"/>
          <c:order val="2"/>
          <c:tx>
            <c:strRef>
              <c:f>'Figure 4'!$D$128:$D$129</c:f>
              <c:strCache>
                <c:ptCount val="2"/>
                <c:pt idx="0">
                  <c:v>Salaried costs</c:v>
                </c:pt>
              </c:strCache>
            </c:strRef>
          </c:tx>
          <c:invertIfNegative val="0"/>
          <c:cat>
            <c:strRef>
              <c:f>'Figure 4'!$A$130:$A$149</c:f>
              <c:strCache>
                <c:ptCount val="20"/>
                <c:pt idx="0">
                  <c:v>ARG</c:v>
                </c:pt>
                <c:pt idx="1">
                  <c:v>BRA</c:v>
                </c:pt>
                <c:pt idx="2">
                  <c:v>MEX</c:v>
                </c:pt>
                <c:pt idx="3">
                  <c:v>CRI</c:v>
                </c:pt>
                <c:pt idx="4">
                  <c:v>URY</c:v>
                </c:pt>
                <c:pt idx="5">
                  <c:v>COL</c:v>
                </c:pt>
                <c:pt idx="6">
                  <c:v>PAN</c:v>
                </c:pt>
                <c:pt idx="7">
                  <c:v>PER</c:v>
                </c:pt>
                <c:pt idx="8">
                  <c:v>PRY</c:v>
                </c:pt>
                <c:pt idx="9">
                  <c:v>CHL</c:v>
                </c:pt>
                <c:pt idx="10">
                  <c:v>SLV</c:v>
                </c:pt>
                <c:pt idx="11">
                  <c:v>DOM</c:v>
                </c:pt>
                <c:pt idx="12">
                  <c:v>NIC</c:v>
                </c:pt>
                <c:pt idx="13">
                  <c:v>ECU</c:v>
                </c:pt>
                <c:pt idx="14">
                  <c:v>BOL</c:v>
                </c:pt>
                <c:pt idx="15">
                  <c:v>VEN</c:v>
                </c:pt>
                <c:pt idx="16">
                  <c:v>JAM</c:v>
                </c:pt>
                <c:pt idx="17">
                  <c:v>GTM</c:v>
                </c:pt>
                <c:pt idx="18">
                  <c:v>TTO</c:v>
                </c:pt>
                <c:pt idx="19">
                  <c:v>HND</c:v>
                </c:pt>
              </c:strCache>
            </c:strRef>
          </c:cat>
          <c:val>
            <c:numRef>
              <c:f>'Figure 4'!$D$130:$D$149</c:f>
              <c:numCache>
                <c:formatCode>0%</c:formatCode>
                <c:ptCount val="20"/>
                <c:pt idx="0">
                  <c:v>3.1477266966328542E-2</c:v>
                </c:pt>
                <c:pt idx="1">
                  <c:v>3.0006959203261647E-2</c:v>
                </c:pt>
                <c:pt idx="2">
                  <c:v>2.9852617626776604E-2</c:v>
                </c:pt>
                <c:pt idx="3">
                  <c:v>0.15736415047946889</c:v>
                </c:pt>
                <c:pt idx="4">
                  <c:v>9.3619250983897728E-2</c:v>
                </c:pt>
                <c:pt idx="5">
                  <c:v>7.4509242011749535E-2</c:v>
                </c:pt>
                <c:pt idx="6">
                  <c:v>7.9878280715100794E-2</c:v>
                </c:pt>
                <c:pt idx="7">
                  <c:v>9.058612050784845E-2</c:v>
                </c:pt>
                <c:pt idx="8">
                  <c:v>0.14048232264106769</c:v>
                </c:pt>
                <c:pt idx="9">
                  <c:v>0.1110879677844893</c:v>
                </c:pt>
                <c:pt idx="10">
                  <c:v>0.10863749568844938</c:v>
                </c:pt>
                <c:pt idx="11">
                  <c:v>0.13522312001574863</c:v>
                </c:pt>
                <c:pt idx="12">
                  <c:v>8.0546282789049295E-2</c:v>
                </c:pt>
                <c:pt idx="13">
                  <c:v>7.6256829535656573E-2</c:v>
                </c:pt>
                <c:pt idx="14">
                  <c:v>5.0114139272377248E-2</c:v>
                </c:pt>
                <c:pt idx="15">
                  <c:v>0.13742563984519005</c:v>
                </c:pt>
                <c:pt idx="16">
                  <c:v>8.5757885311439852E-2</c:v>
                </c:pt>
                <c:pt idx="17">
                  <c:v>0.14681505137031459</c:v>
                </c:pt>
                <c:pt idx="18">
                  <c:v>0.11261080098454018</c:v>
                </c:pt>
                <c:pt idx="19">
                  <c:v>7.0200630210203008E-2</c:v>
                </c:pt>
              </c:numCache>
            </c:numRef>
          </c:val>
          <c:extLst>
            <c:ext xmlns:c16="http://schemas.microsoft.com/office/drawing/2014/chart" uri="{C3380CC4-5D6E-409C-BE32-E72D297353CC}">
              <c16:uniqueId val="{00000002-35DF-4249-8AAD-C51F1A9706D9}"/>
            </c:ext>
          </c:extLst>
        </c:ser>
        <c:ser>
          <c:idx val="3"/>
          <c:order val="3"/>
          <c:tx>
            <c:strRef>
              <c:f>'Figure 4'!$E$128:$E$129</c:f>
              <c:strCache>
                <c:ptCount val="2"/>
                <c:pt idx="0">
                  <c:v>Job security provisions</c:v>
                </c:pt>
              </c:strCache>
            </c:strRef>
          </c:tx>
          <c:invertIfNegative val="0"/>
          <c:cat>
            <c:strRef>
              <c:f>'Figure 4'!$A$130:$A$149</c:f>
              <c:strCache>
                <c:ptCount val="20"/>
                <c:pt idx="0">
                  <c:v>ARG</c:v>
                </c:pt>
                <c:pt idx="1">
                  <c:v>BRA</c:v>
                </c:pt>
                <c:pt idx="2">
                  <c:v>MEX</c:v>
                </c:pt>
                <c:pt idx="3">
                  <c:v>CRI</c:v>
                </c:pt>
                <c:pt idx="4">
                  <c:v>URY</c:v>
                </c:pt>
                <c:pt idx="5">
                  <c:v>COL</c:v>
                </c:pt>
                <c:pt idx="6">
                  <c:v>PAN</c:v>
                </c:pt>
                <c:pt idx="7">
                  <c:v>PER</c:v>
                </c:pt>
                <c:pt idx="8">
                  <c:v>PRY</c:v>
                </c:pt>
                <c:pt idx="9">
                  <c:v>CHL</c:v>
                </c:pt>
                <c:pt idx="10">
                  <c:v>SLV</c:v>
                </c:pt>
                <c:pt idx="11">
                  <c:v>DOM</c:v>
                </c:pt>
                <c:pt idx="12">
                  <c:v>NIC</c:v>
                </c:pt>
                <c:pt idx="13">
                  <c:v>ECU</c:v>
                </c:pt>
                <c:pt idx="14">
                  <c:v>BOL</c:v>
                </c:pt>
                <c:pt idx="15">
                  <c:v>VEN</c:v>
                </c:pt>
                <c:pt idx="16">
                  <c:v>JAM</c:v>
                </c:pt>
                <c:pt idx="17">
                  <c:v>GTM</c:v>
                </c:pt>
                <c:pt idx="18">
                  <c:v>TTO</c:v>
                </c:pt>
                <c:pt idx="19">
                  <c:v>HND</c:v>
                </c:pt>
              </c:strCache>
            </c:strRef>
          </c:cat>
          <c:val>
            <c:numRef>
              <c:f>'Figure 4'!$E$130:$E$149</c:f>
              <c:numCache>
                <c:formatCode>0%</c:formatCode>
                <c:ptCount val="20"/>
                <c:pt idx="0">
                  <c:v>3.7323045117218123E-2</c:v>
                </c:pt>
                <c:pt idx="1">
                  <c:v>4.2009742884566312E-2</c:v>
                </c:pt>
                <c:pt idx="2">
                  <c:v>7.1646282304263842E-2</c:v>
                </c:pt>
                <c:pt idx="3">
                  <c:v>7.0813867715761009E-2</c:v>
                </c:pt>
                <c:pt idx="4">
                  <c:v>5.7317908765651668E-2</c:v>
                </c:pt>
                <c:pt idx="5">
                  <c:v>5.7314801547499634E-2</c:v>
                </c:pt>
                <c:pt idx="6">
                  <c:v>4.5644731837200463E-2</c:v>
                </c:pt>
                <c:pt idx="7">
                  <c:v>5.3974230135926372E-2</c:v>
                </c:pt>
                <c:pt idx="8">
                  <c:v>5.6192929056427074E-2</c:v>
                </c:pt>
                <c:pt idx="9">
                  <c:v>4.8138119373278707E-2</c:v>
                </c:pt>
                <c:pt idx="10">
                  <c:v>4.3092873289751595E-2</c:v>
                </c:pt>
                <c:pt idx="11">
                  <c:v>5.3790412381955255E-2</c:v>
                </c:pt>
                <c:pt idx="12">
                  <c:v>4.2063058789836842E-2</c:v>
                </c:pt>
                <c:pt idx="13">
                  <c:v>4.7140585531133164E-2</c:v>
                </c:pt>
                <c:pt idx="14">
                  <c:v>6.5666803184494332E-2</c:v>
                </c:pt>
                <c:pt idx="15">
                  <c:v>8.2455383907114016E-2</c:v>
                </c:pt>
                <c:pt idx="16">
                  <c:v>6.0198672434304837E-2</c:v>
                </c:pt>
                <c:pt idx="17">
                  <c:v>7.3407525685157293E-2</c:v>
                </c:pt>
                <c:pt idx="18">
                  <c:v>3.2045816508743427E-2</c:v>
                </c:pt>
                <c:pt idx="19">
                  <c:v>6.7009692473375598E-2</c:v>
                </c:pt>
              </c:numCache>
            </c:numRef>
          </c:val>
          <c:extLst>
            <c:ext xmlns:c16="http://schemas.microsoft.com/office/drawing/2014/chart" uri="{C3380CC4-5D6E-409C-BE32-E72D297353CC}">
              <c16:uniqueId val="{00000003-35DF-4249-8AAD-C51F1A9706D9}"/>
            </c:ext>
          </c:extLst>
        </c:ser>
        <c:dLbls>
          <c:showLegendKey val="0"/>
          <c:showVal val="0"/>
          <c:showCatName val="0"/>
          <c:showSerName val="0"/>
          <c:showPercent val="0"/>
          <c:showBubbleSize val="0"/>
        </c:dLbls>
        <c:gapWidth val="150"/>
        <c:overlap val="100"/>
        <c:axId val="232733312"/>
        <c:axId val="232743296"/>
      </c:barChart>
      <c:catAx>
        <c:axId val="232733312"/>
        <c:scaling>
          <c:orientation val="minMax"/>
        </c:scaling>
        <c:delete val="0"/>
        <c:axPos val="b"/>
        <c:numFmt formatCode="General" sourceLinked="0"/>
        <c:majorTickMark val="out"/>
        <c:minorTickMark val="none"/>
        <c:tickLblPos val="nextTo"/>
        <c:crossAx val="232743296"/>
        <c:crosses val="autoZero"/>
        <c:auto val="1"/>
        <c:lblAlgn val="ctr"/>
        <c:lblOffset val="100"/>
        <c:noMultiLvlLbl val="0"/>
      </c:catAx>
      <c:valAx>
        <c:axId val="232743296"/>
        <c:scaling>
          <c:orientation val="minMax"/>
        </c:scaling>
        <c:delete val="0"/>
        <c:axPos val="l"/>
        <c:majorGridlines/>
        <c:numFmt formatCode="0%" sourceLinked="1"/>
        <c:majorTickMark val="out"/>
        <c:minorTickMark val="none"/>
        <c:tickLblPos val="nextTo"/>
        <c:crossAx val="23273331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 5'!$K$30</c:f>
              <c:strCache>
                <c:ptCount val="1"/>
                <c:pt idx="0">
                  <c:v>Employees</c:v>
                </c:pt>
              </c:strCache>
            </c:strRef>
          </c:tx>
          <c:spPr>
            <a:solidFill>
              <a:schemeClr val="accent5">
                <a:lumMod val="50000"/>
              </a:schemeClr>
            </a:solidFill>
          </c:spPr>
          <c:invertIfNegative val="0"/>
          <c:cat>
            <c:strRef>
              <c:f>'Figure 5'!$J$31:$J$51</c:f>
              <c:strCache>
                <c:ptCount val="21"/>
                <c:pt idx="0">
                  <c:v>ARG</c:v>
                </c:pt>
                <c:pt idx="1">
                  <c:v>BRA</c:v>
                </c:pt>
                <c:pt idx="2">
                  <c:v>URY</c:v>
                </c:pt>
                <c:pt idx="3">
                  <c:v>CRI</c:v>
                </c:pt>
                <c:pt idx="4">
                  <c:v>COL</c:v>
                </c:pt>
                <c:pt idx="5">
                  <c:v>PER</c:v>
                </c:pt>
                <c:pt idx="6">
                  <c:v>PAN</c:v>
                </c:pt>
                <c:pt idx="7">
                  <c:v>BOL</c:v>
                </c:pt>
                <c:pt idx="8">
                  <c:v>LAC</c:v>
                </c:pt>
                <c:pt idx="9">
                  <c:v>PRY</c:v>
                </c:pt>
                <c:pt idx="10">
                  <c:v>MEX</c:v>
                </c:pt>
                <c:pt idx="11">
                  <c:v>SLV</c:v>
                </c:pt>
                <c:pt idx="12">
                  <c:v>NIC</c:v>
                </c:pt>
                <c:pt idx="13">
                  <c:v>DOM</c:v>
                </c:pt>
                <c:pt idx="14">
                  <c:v>CHL</c:v>
                </c:pt>
                <c:pt idx="15">
                  <c:v>ECU</c:v>
                </c:pt>
                <c:pt idx="16">
                  <c:v>VEN</c:v>
                </c:pt>
                <c:pt idx="17">
                  <c:v>JAM</c:v>
                </c:pt>
                <c:pt idx="18">
                  <c:v>GTM</c:v>
                </c:pt>
                <c:pt idx="19">
                  <c:v>TOT</c:v>
                </c:pt>
                <c:pt idx="20">
                  <c:v>HND</c:v>
                </c:pt>
              </c:strCache>
            </c:strRef>
          </c:cat>
          <c:val>
            <c:numRef>
              <c:f>'Figure 5'!$K$31:$K$51</c:f>
              <c:numCache>
                <c:formatCode>0%</c:formatCode>
                <c:ptCount val="21"/>
                <c:pt idx="0" formatCode="0.0%">
                  <c:v>0.2002054794520548</c:v>
                </c:pt>
                <c:pt idx="1">
                  <c:v>9.7397260273972608E-2</c:v>
                </c:pt>
                <c:pt idx="2" formatCode="0.0%">
                  <c:v>0.19625000000000004</c:v>
                </c:pt>
                <c:pt idx="3">
                  <c:v>9.9236986301369859E-2</c:v>
                </c:pt>
                <c:pt idx="4">
                  <c:v>0.08</c:v>
                </c:pt>
                <c:pt idx="5">
                  <c:v>0.13</c:v>
                </c:pt>
                <c:pt idx="6">
                  <c:v>0.12294520547945205</c:v>
                </c:pt>
                <c:pt idx="7">
                  <c:v>0.12709999999999999</c:v>
                </c:pt>
                <c:pt idx="8">
                  <c:v>0.10111243890223451</c:v>
                </c:pt>
                <c:pt idx="9">
                  <c:v>9.7397260273972594E-2</c:v>
                </c:pt>
                <c:pt idx="10">
                  <c:v>2.5954449665801082E-2</c:v>
                </c:pt>
                <c:pt idx="11">
                  <c:v>9.2499999999999999E-2</c:v>
                </c:pt>
                <c:pt idx="12">
                  <c:v>6.25E-2</c:v>
                </c:pt>
                <c:pt idx="13">
                  <c:v>6.4498630136986312E-2</c:v>
                </c:pt>
                <c:pt idx="14">
                  <c:v>0.1908</c:v>
                </c:pt>
                <c:pt idx="15">
                  <c:v>0.10604325649442674</c:v>
                </c:pt>
                <c:pt idx="16">
                  <c:v>6.0000000000000012E-2</c:v>
                </c:pt>
                <c:pt idx="17">
                  <c:v>6.6937499999999997E-2</c:v>
                </c:pt>
                <c:pt idx="18">
                  <c:v>4.8300000000000003E-2</c:v>
                </c:pt>
                <c:pt idx="19">
                  <c:v>4.5308415327465018E-2</c:v>
                </c:pt>
                <c:pt idx="20">
                  <c:v>3.6509645310425706E-2</c:v>
                </c:pt>
              </c:numCache>
            </c:numRef>
          </c:val>
          <c:extLst>
            <c:ext xmlns:c16="http://schemas.microsoft.com/office/drawing/2014/chart" uri="{C3380CC4-5D6E-409C-BE32-E72D297353CC}">
              <c16:uniqueId val="{00000000-01D5-4AD7-860F-B402863AD24C}"/>
            </c:ext>
          </c:extLst>
        </c:ser>
        <c:ser>
          <c:idx val="1"/>
          <c:order val="1"/>
          <c:tx>
            <c:strRef>
              <c:f>'Figure 5'!$L$30</c:f>
              <c:strCache>
                <c:ptCount val="1"/>
                <c:pt idx="0">
                  <c:v>Employers</c:v>
                </c:pt>
              </c:strCache>
            </c:strRef>
          </c:tx>
          <c:spPr>
            <a:solidFill>
              <a:schemeClr val="accent5">
                <a:lumMod val="60000"/>
                <a:lumOff val="40000"/>
              </a:schemeClr>
            </a:solidFill>
          </c:spPr>
          <c:invertIfNegative val="0"/>
          <c:cat>
            <c:strRef>
              <c:f>'Figure 5'!$J$31:$J$51</c:f>
              <c:strCache>
                <c:ptCount val="21"/>
                <c:pt idx="0">
                  <c:v>ARG</c:v>
                </c:pt>
                <c:pt idx="1">
                  <c:v>BRA</c:v>
                </c:pt>
                <c:pt idx="2">
                  <c:v>URY</c:v>
                </c:pt>
                <c:pt idx="3">
                  <c:v>CRI</c:v>
                </c:pt>
                <c:pt idx="4">
                  <c:v>COL</c:v>
                </c:pt>
                <c:pt idx="5">
                  <c:v>PER</c:v>
                </c:pt>
                <c:pt idx="6">
                  <c:v>PAN</c:v>
                </c:pt>
                <c:pt idx="7">
                  <c:v>BOL</c:v>
                </c:pt>
                <c:pt idx="8">
                  <c:v>LAC</c:v>
                </c:pt>
                <c:pt idx="9">
                  <c:v>PRY</c:v>
                </c:pt>
                <c:pt idx="10">
                  <c:v>MEX</c:v>
                </c:pt>
                <c:pt idx="11">
                  <c:v>SLV</c:v>
                </c:pt>
                <c:pt idx="12">
                  <c:v>NIC</c:v>
                </c:pt>
                <c:pt idx="13">
                  <c:v>DOM</c:v>
                </c:pt>
                <c:pt idx="14">
                  <c:v>CHL</c:v>
                </c:pt>
                <c:pt idx="15">
                  <c:v>ECU</c:v>
                </c:pt>
                <c:pt idx="16">
                  <c:v>VEN</c:v>
                </c:pt>
                <c:pt idx="17">
                  <c:v>JAM</c:v>
                </c:pt>
                <c:pt idx="18">
                  <c:v>GTM</c:v>
                </c:pt>
                <c:pt idx="19">
                  <c:v>TOT</c:v>
                </c:pt>
                <c:pt idx="20">
                  <c:v>HND</c:v>
                </c:pt>
              </c:strCache>
            </c:strRef>
          </c:cat>
          <c:val>
            <c:numRef>
              <c:f>'Figure 5'!$L$31:$L$51</c:f>
              <c:numCache>
                <c:formatCode>0%</c:formatCode>
                <c:ptCount val="21"/>
                <c:pt idx="0">
                  <c:v>0.28136986301369865</c:v>
                </c:pt>
                <c:pt idx="1">
                  <c:v>0.37010958904109592</c:v>
                </c:pt>
                <c:pt idx="2">
                  <c:v>0.19525000000000003</c:v>
                </c:pt>
                <c:pt idx="3">
                  <c:v>0.28650958904109597</c:v>
                </c:pt>
                <c:pt idx="4">
                  <c:v>0.26673863013698629</c:v>
                </c:pt>
                <c:pt idx="5">
                  <c:v>0.17963333333333331</c:v>
                </c:pt>
                <c:pt idx="6">
                  <c:v>0.16060410958904106</c:v>
                </c:pt>
                <c:pt idx="7">
                  <c:v>0.14710000000000001</c:v>
                </c:pt>
                <c:pt idx="8">
                  <c:v>8.0752812030033941E-2</c:v>
                </c:pt>
                <c:pt idx="9">
                  <c:v>0.1623287671232877</c:v>
                </c:pt>
                <c:pt idx="10">
                  <c:v>0.22642374979658114</c:v>
                </c:pt>
                <c:pt idx="11">
                  <c:v>0.1525</c:v>
                </c:pt>
                <c:pt idx="12">
                  <c:v>0.18164383561643838</c:v>
                </c:pt>
                <c:pt idx="13">
                  <c:v>0.1773712328767123</c:v>
                </c:pt>
                <c:pt idx="14">
                  <c:v>4.6100000000000002E-2</c:v>
                </c:pt>
                <c:pt idx="15">
                  <c:v>0.12444799141173792</c:v>
                </c:pt>
                <c:pt idx="16">
                  <c:v>0.157525</c:v>
                </c:pt>
                <c:pt idx="17">
                  <c:v>0.11924999999999999</c:v>
                </c:pt>
                <c:pt idx="18">
                  <c:v>0.12670000000000001</c:v>
                </c:pt>
                <c:pt idx="19">
                  <c:v>7.3214855494241657E-2</c:v>
                </c:pt>
                <c:pt idx="20">
                  <c:v>7.0828711902225866E-2</c:v>
                </c:pt>
              </c:numCache>
            </c:numRef>
          </c:val>
          <c:extLst>
            <c:ext xmlns:c16="http://schemas.microsoft.com/office/drawing/2014/chart" uri="{C3380CC4-5D6E-409C-BE32-E72D297353CC}">
              <c16:uniqueId val="{00000001-01D5-4AD7-860F-B402863AD24C}"/>
            </c:ext>
          </c:extLst>
        </c:ser>
        <c:dLbls>
          <c:showLegendKey val="0"/>
          <c:showVal val="0"/>
          <c:showCatName val="0"/>
          <c:showSerName val="0"/>
          <c:showPercent val="0"/>
          <c:showBubbleSize val="0"/>
        </c:dLbls>
        <c:gapWidth val="150"/>
        <c:overlap val="100"/>
        <c:axId val="232793984"/>
        <c:axId val="232795520"/>
      </c:barChart>
      <c:catAx>
        <c:axId val="232793984"/>
        <c:scaling>
          <c:orientation val="minMax"/>
        </c:scaling>
        <c:delete val="0"/>
        <c:axPos val="b"/>
        <c:numFmt formatCode="General" sourceLinked="0"/>
        <c:majorTickMark val="out"/>
        <c:minorTickMark val="none"/>
        <c:tickLblPos val="nextTo"/>
        <c:crossAx val="232795520"/>
        <c:crosses val="autoZero"/>
        <c:auto val="1"/>
        <c:lblAlgn val="ctr"/>
        <c:lblOffset val="100"/>
        <c:noMultiLvlLbl val="0"/>
      </c:catAx>
      <c:valAx>
        <c:axId val="232795520"/>
        <c:scaling>
          <c:orientation val="minMax"/>
        </c:scaling>
        <c:delete val="0"/>
        <c:axPos val="l"/>
        <c:title>
          <c:tx>
            <c:rich>
              <a:bodyPr rot="-5400000" vert="horz"/>
              <a:lstStyle/>
              <a:p>
                <a:pPr>
                  <a:defRPr/>
                </a:pPr>
                <a:r>
                  <a:rPr lang="en-US"/>
                  <a:t>Mandatory contributions as % of average annual wage of formal workers</a:t>
                </a:r>
              </a:p>
            </c:rich>
          </c:tx>
          <c:layout>
            <c:manualLayout>
              <c:xMode val="edge"/>
              <c:yMode val="edge"/>
              <c:x val="1.3136288998357963E-2"/>
              <c:y val="7.0577269347645619E-2"/>
            </c:manualLayout>
          </c:layout>
          <c:overlay val="0"/>
        </c:title>
        <c:numFmt formatCode="0%" sourceLinked="0"/>
        <c:majorTickMark val="out"/>
        <c:minorTickMark val="none"/>
        <c:tickLblPos val="nextTo"/>
        <c:crossAx val="232793984"/>
        <c:crosses val="autoZero"/>
        <c:crossBetween val="between"/>
      </c:valAx>
    </c:plotArea>
    <c:legend>
      <c:legendPos val="b"/>
      <c:overlay val="0"/>
    </c:legend>
    <c:plotVisOnly val="1"/>
    <c:dispBlanksAs val="gap"/>
    <c:showDLblsOverMax val="0"/>
  </c:chart>
  <c:spPr>
    <a:ln>
      <a:noFill/>
    </a:ln>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 6_7_8'!$M$30</c:f>
              <c:strCache>
                <c:ptCount val="1"/>
                <c:pt idx="0">
                  <c:v>Employees</c:v>
                </c:pt>
              </c:strCache>
            </c:strRef>
          </c:tx>
          <c:spPr>
            <a:solidFill>
              <a:schemeClr val="accent5">
                <a:lumMod val="50000"/>
              </a:schemeClr>
            </a:solidFill>
          </c:spPr>
          <c:invertIfNegative val="0"/>
          <c:cat>
            <c:strRef>
              <c:f>'Figure 6_7_8'!$L$31:$L$51</c:f>
              <c:strCache>
                <c:ptCount val="21"/>
                <c:pt idx="0">
                  <c:v>BRA</c:v>
                </c:pt>
                <c:pt idx="1">
                  <c:v>PRY</c:v>
                </c:pt>
                <c:pt idx="2">
                  <c:v>ARG</c:v>
                </c:pt>
                <c:pt idx="3">
                  <c:v>URY</c:v>
                </c:pt>
                <c:pt idx="4">
                  <c:v>COL</c:v>
                </c:pt>
                <c:pt idx="5">
                  <c:v>BOL</c:v>
                </c:pt>
                <c:pt idx="6">
                  <c:v>PAN</c:v>
                </c:pt>
                <c:pt idx="7">
                  <c:v>LAC</c:v>
                </c:pt>
                <c:pt idx="8">
                  <c:v>PER</c:v>
                </c:pt>
                <c:pt idx="9">
                  <c:v>SLV</c:v>
                </c:pt>
                <c:pt idx="10">
                  <c:v>VEN</c:v>
                </c:pt>
                <c:pt idx="11">
                  <c:v>NIC</c:v>
                </c:pt>
                <c:pt idx="12">
                  <c:v>TOT</c:v>
                </c:pt>
                <c:pt idx="13">
                  <c:v>ECU</c:v>
                </c:pt>
                <c:pt idx="14">
                  <c:v>DOM</c:v>
                </c:pt>
                <c:pt idx="15">
                  <c:v>CHL</c:v>
                </c:pt>
                <c:pt idx="16">
                  <c:v>CRI</c:v>
                </c:pt>
                <c:pt idx="17">
                  <c:v>MEX</c:v>
                </c:pt>
                <c:pt idx="18">
                  <c:v>GTM</c:v>
                </c:pt>
                <c:pt idx="19">
                  <c:v>JAM</c:v>
                </c:pt>
                <c:pt idx="20">
                  <c:v>HND</c:v>
                </c:pt>
              </c:strCache>
            </c:strRef>
          </c:cat>
          <c:val>
            <c:numRef>
              <c:f>'Figure 6_7_8'!$M$31:$M$51</c:f>
              <c:numCache>
                <c:formatCode>0%</c:formatCode>
                <c:ptCount val="21"/>
                <c:pt idx="0">
                  <c:v>9.7397260273972608E-2</c:v>
                </c:pt>
                <c:pt idx="1">
                  <c:v>9.7397260273972594E-2</c:v>
                </c:pt>
                <c:pt idx="2">
                  <c:v>0.11904109589041097</c:v>
                </c:pt>
                <c:pt idx="3">
                  <c:v>0.15</c:v>
                </c:pt>
                <c:pt idx="4">
                  <c:v>0.04</c:v>
                </c:pt>
                <c:pt idx="5">
                  <c:v>0.12709999999999999</c:v>
                </c:pt>
                <c:pt idx="6">
                  <c:v>9.8458904109589032E-2</c:v>
                </c:pt>
                <c:pt idx="7">
                  <c:v>6.7089364867928478E-2</c:v>
                </c:pt>
                <c:pt idx="8">
                  <c:v>0.13</c:v>
                </c:pt>
                <c:pt idx="9">
                  <c:v>6.25E-2</c:v>
                </c:pt>
                <c:pt idx="10">
                  <c:v>0.04</c:v>
                </c:pt>
                <c:pt idx="11">
                  <c:v>0.04</c:v>
                </c:pt>
                <c:pt idx="12">
                  <c:v>3.6607427747120828E-2</c:v>
                </c:pt>
                <c:pt idx="13">
                  <c:v>7.4510817261692439E-2</c:v>
                </c:pt>
                <c:pt idx="14">
                  <c:v>3.1058904109589044E-2</c:v>
                </c:pt>
                <c:pt idx="15">
                  <c:v>0.1</c:v>
                </c:pt>
                <c:pt idx="16">
                  <c:v>2.889452054794521E-2</c:v>
                </c:pt>
                <c:pt idx="17">
                  <c:v>1.821917808219178E-2</c:v>
                </c:pt>
                <c:pt idx="18">
                  <c:v>1.83E-2</c:v>
                </c:pt>
                <c:pt idx="19">
                  <c:v>2.5000000000000001E-2</c:v>
                </c:pt>
                <c:pt idx="20">
                  <c:v>7.3019290620851404E-3</c:v>
                </c:pt>
              </c:numCache>
            </c:numRef>
          </c:val>
          <c:extLst>
            <c:ext xmlns:c16="http://schemas.microsoft.com/office/drawing/2014/chart" uri="{C3380CC4-5D6E-409C-BE32-E72D297353CC}">
              <c16:uniqueId val="{00000000-D3BC-4A62-8B2D-EFB24FDCA1A3}"/>
            </c:ext>
          </c:extLst>
        </c:ser>
        <c:ser>
          <c:idx val="1"/>
          <c:order val="1"/>
          <c:tx>
            <c:strRef>
              <c:f>'Figure 6_7_8'!$N$30</c:f>
              <c:strCache>
                <c:ptCount val="1"/>
                <c:pt idx="0">
                  <c:v>Employers</c:v>
                </c:pt>
              </c:strCache>
            </c:strRef>
          </c:tx>
          <c:spPr>
            <a:solidFill>
              <a:schemeClr val="accent5">
                <a:lumMod val="60000"/>
                <a:lumOff val="40000"/>
              </a:schemeClr>
            </a:solidFill>
          </c:spPr>
          <c:invertIfNegative val="0"/>
          <c:cat>
            <c:strRef>
              <c:f>'Figure 6_7_8'!$L$31:$L$51</c:f>
              <c:strCache>
                <c:ptCount val="21"/>
                <c:pt idx="0">
                  <c:v>BRA</c:v>
                </c:pt>
                <c:pt idx="1">
                  <c:v>PRY</c:v>
                </c:pt>
                <c:pt idx="2">
                  <c:v>ARG</c:v>
                </c:pt>
                <c:pt idx="3">
                  <c:v>URY</c:v>
                </c:pt>
                <c:pt idx="4">
                  <c:v>COL</c:v>
                </c:pt>
                <c:pt idx="5">
                  <c:v>BOL</c:v>
                </c:pt>
                <c:pt idx="6">
                  <c:v>PAN</c:v>
                </c:pt>
                <c:pt idx="7">
                  <c:v>LAC</c:v>
                </c:pt>
                <c:pt idx="8">
                  <c:v>PER</c:v>
                </c:pt>
                <c:pt idx="9">
                  <c:v>SLV</c:v>
                </c:pt>
                <c:pt idx="10">
                  <c:v>VEN</c:v>
                </c:pt>
                <c:pt idx="11">
                  <c:v>NIC</c:v>
                </c:pt>
                <c:pt idx="12">
                  <c:v>TOT</c:v>
                </c:pt>
                <c:pt idx="13">
                  <c:v>ECU</c:v>
                </c:pt>
                <c:pt idx="14">
                  <c:v>DOM</c:v>
                </c:pt>
                <c:pt idx="15">
                  <c:v>CHL</c:v>
                </c:pt>
                <c:pt idx="16">
                  <c:v>CRI</c:v>
                </c:pt>
                <c:pt idx="17">
                  <c:v>MEX</c:v>
                </c:pt>
                <c:pt idx="18">
                  <c:v>GTM</c:v>
                </c:pt>
                <c:pt idx="19">
                  <c:v>JAM</c:v>
                </c:pt>
                <c:pt idx="20">
                  <c:v>HND</c:v>
                </c:pt>
              </c:strCache>
            </c:strRef>
          </c:cat>
          <c:val>
            <c:numRef>
              <c:f>'Figure 6_7_8'!$N$31:$N$51</c:f>
              <c:numCache>
                <c:formatCode>0%</c:formatCode>
                <c:ptCount val="21"/>
                <c:pt idx="0">
                  <c:v>0.21643835616438356</c:v>
                </c:pt>
                <c:pt idx="1">
                  <c:v>0.15150684931506853</c:v>
                </c:pt>
                <c:pt idx="2">
                  <c:v>0.11005890410958905</c:v>
                </c:pt>
                <c:pt idx="3">
                  <c:v>7.4999999999999997E-2</c:v>
                </c:pt>
                <c:pt idx="4">
                  <c:v>0.1298630136986301</c:v>
                </c:pt>
                <c:pt idx="5">
                  <c:v>0.03</c:v>
                </c:pt>
                <c:pt idx="6">
                  <c:v>5.1335616438356164E-2</c:v>
                </c:pt>
                <c:pt idx="7">
                  <c:v>7.7453115293530009E-2</c:v>
                </c:pt>
                <c:pt idx="9">
                  <c:v>6.7500000000000004E-2</c:v>
                </c:pt>
                <c:pt idx="10">
                  <c:v>9.0000000000000011E-2</c:v>
                </c:pt>
                <c:pt idx="11">
                  <c:v>7.0000000000000007E-2</c:v>
                </c:pt>
                <c:pt idx="12">
                  <c:v>7.3214855494241657E-2</c:v>
                </c:pt>
                <c:pt idx="13">
                  <c:v>3.4786676733621472E-2</c:v>
                </c:pt>
                <c:pt idx="14">
                  <c:v>7.6835616438356166E-2</c:v>
                </c:pt>
                <c:pt idx="16">
                  <c:v>6.9476712328767121E-2</c:v>
                </c:pt>
                <c:pt idx="17">
                  <c:v>7.1835616438356176E-2</c:v>
                </c:pt>
                <c:pt idx="18">
                  <c:v>3.6700000000000003E-2</c:v>
                </c:pt>
                <c:pt idx="19">
                  <c:v>2.5000000000000001E-2</c:v>
                </c:pt>
                <c:pt idx="20">
                  <c:v>1.4603858124170281E-2</c:v>
                </c:pt>
              </c:numCache>
            </c:numRef>
          </c:val>
          <c:extLst>
            <c:ext xmlns:c16="http://schemas.microsoft.com/office/drawing/2014/chart" uri="{C3380CC4-5D6E-409C-BE32-E72D297353CC}">
              <c16:uniqueId val="{00000001-D3BC-4A62-8B2D-EFB24FDCA1A3}"/>
            </c:ext>
          </c:extLst>
        </c:ser>
        <c:dLbls>
          <c:showLegendKey val="0"/>
          <c:showVal val="0"/>
          <c:showCatName val="0"/>
          <c:showSerName val="0"/>
          <c:showPercent val="0"/>
          <c:showBubbleSize val="0"/>
        </c:dLbls>
        <c:gapWidth val="150"/>
        <c:overlap val="100"/>
        <c:axId val="234574592"/>
        <c:axId val="234576128"/>
      </c:barChart>
      <c:catAx>
        <c:axId val="234574592"/>
        <c:scaling>
          <c:orientation val="minMax"/>
        </c:scaling>
        <c:delete val="0"/>
        <c:axPos val="b"/>
        <c:numFmt formatCode="General" sourceLinked="0"/>
        <c:majorTickMark val="out"/>
        <c:minorTickMark val="none"/>
        <c:tickLblPos val="nextTo"/>
        <c:crossAx val="234576128"/>
        <c:crosses val="autoZero"/>
        <c:auto val="1"/>
        <c:lblAlgn val="ctr"/>
        <c:lblOffset val="100"/>
        <c:noMultiLvlLbl val="0"/>
      </c:catAx>
      <c:valAx>
        <c:axId val="234576128"/>
        <c:scaling>
          <c:orientation val="minMax"/>
        </c:scaling>
        <c:delete val="0"/>
        <c:axPos val="l"/>
        <c:title>
          <c:tx>
            <c:rich>
              <a:bodyPr rot="-5400000" vert="horz"/>
              <a:lstStyle/>
              <a:p>
                <a:pPr>
                  <a:defRPr/>
                </a:pPr>
                <a:r>
                  <a:rPr lang="en-US"/>
                  <a:t>Pension  contributions as % of average annual wage of formal workers</a:t>
                </a:r>
              </a:p>
            </c:rich>
          </c:tx>
          <c:layout>
            <c:manualLayout>
              <c:xMode val="edge"/>
              <c:yMode val="edge"/>
              <c:x val="1.3136288998357963E-2"/>
              <c:y val="7.0577269347645619E-2"/>
            </c:manualLayout>
          </c:layout>
          <c:overlay val="0"/>
        </c:title>
        <c:numFmt formatCode="0%" sourceLinked="1"/>
        <c:majorTickMark val="out"/>
        <c:minorTickMark val="none"/>
        <c:tickLblPos val="nextTo"/>
        <c:crossAx val="234574592"/>
        <c:crosses val="autoZero"/>
        <c:crossBetween val="between"/>
      </c:valAx>
    </c:plotArea>
    <c:legend>
      <c:legendPos val="b"/>
      <c:overlay val="0"/>
    </c:legend>
    <c:plotVisOnly val="1"/>
    <c:dispBlanksAs val="gap"/>
    <c:showDLblsOverMax val="0"/>
  </c:chart>
  <c:spPr>
    <a:ln>
      <a:noFill/>
    </a:ln>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 6_7_8'!$M$54</c:f>
              <c:strCache>
                <c:ptCount val="1"/>
                <c:pt idx="0">
                  <c:v>Employees</c:v>
                </c:pt>
              </c:strCache>
            </c:strRef>
          </c:tx>
          <c:spPr>
            <a:solidFill>
              <a:schemeClr val="accent5">
                <a:lumMod val="50000"/>
              </a:schemeClr>
            </a:solidFill>
          </c:spPr>
          <c:invertIfNegative val="0"/>
          <c:cat>
            <c:strRef>
              <c:f>'Figure 6_7_8'!$L$55:$L$75</c:f>
              <c:strCache>
                <c:ptCount val="21"/>
                <c:pt idx="0">
                  <c:v>ARG</c:v>
                </c:pt>
                <c:pt idx="1">
                  <c:v>CRI</c:v>
                </c:pt>
                <c:pt idx="2">
                  <c:v>DOM</c:v>
                </c:pt>
                <c:pt idx="3">
                  <c:v>SLV</c:v>
                </c:pt>
                <c:pt idx="4">
                  <c:v>LAC</c:v>
                </c:pt>
                <c:pt idx="5">
                  <c:v>BOL</c:v>
                </c:pt>
                <c:pt idx="6">
                  <c:v>PAN</c:v>
                </c:pt>
                <c:pt idx="7">
                  <c:v>URY</c:v>
                </c:pt>
                <c:pt idx="8">
                  <c:v>PER</c:v>
                </c:pt>
                <c:pt idx="9">
                  <c:v>NIC</c:v>
                </c:pt>
                <c:pt idx="10">
                  <c:v>MEX</c:v>
                </c:pt>
                <c:pt idx="11">
                  <c:v>CHL</c:v>
                </c:pt>
                <c:pt idx="12">
                  <c:v>ECU</c:v>
                </c:pt>
                <c:pt idx="13">
                  <c:v>GTM</c:v>
                </c:pt>
                <c:pt idx="14">
                  <c:v>HND</c:v>
                </c:pt>
                <c:pt idx="15">
                  <c:v>COL</c:v>
                </c:pt>
                <c:pt idx="16">
                  <c:v>TOT</c:v>
                </c:pt>
                <c:pt idx="17">
                  <c:v>BRA</c:v>
                </c:pt>
                <c:pt idx="18">
                  <c:v>JAM</c:v>
                </c:pt>
                <c:pt idx="19">
                  <c:v>PRY</c:v>
                </c:pt>
                <c:pt idx="20">
                  <c:v>VEN</c:v>
                </c:pt>
              </c:strCache>
            </c:strRef>
          </c:cat>
          <c:val>
            <c:numRef>
              <c:f>'Figure 6_7_8'!$M$55:$M$75</c:f>
              <c:numCache>
                <c:formatCode>0%</c:formatCode>
                <c:ptCount val="21"/>
                <c:pt idx="0">
                  <c:v>8.1164383561643835E-2</c:v>
                </c:pt>
                <c:pt idx="1">
                  <c:v>5.9520547945205476E-2</c:v>
                </c:pt>
                <c:pt idx="2">
                  <c:v>3.2898630136986302E-2</c:v>
                </c:pt>
                <c:pt idx="3">
                  <c:v>0.03</c:v>
                </c:pt>
                <c:pt idx="4">
                  <c:v>3.4364119044045467E-2</c:v>
                </c:pt>
                <c:pt idx="6">
                  <c:v>1.0958904109589039E-2</c:v>
                </c:pt>
                <c:pt idx="7">
                  <c:v>4.4999999999999998E-2</c:v>
                </c:pt>
                <c:pt idx="9">
                  <c:v>2.2499999999999999E-2</c:v>
                </c:pt>
                <c:pt idx="10">
                  <c:v>7.7352715836093025E-3</c:v>
                </c:pt>
                <c:pt idx="11">
                  <c:v>7.0000000000000007E-2</c:v>
                </c:pt>
                <c:pt idx="13">
                  <c:v>0.02</c:v>
                </c:pt>
                <c:pt idx="14">
                  <c:v>1.8254822655212853E-2</c:v>
                </c:pt>
                <c:pt idx="15">
                  <c:v>0.04</c:v>
                </c:pt>
                <c:pt idx="16">
                  <c:v>8.7009875803441897E-3</c:v>
                </c:pt>
              </c:numCache>
            </c:numRef>
          </c:val>
          <c:extLst>
            <c:ext xmlns:c16="http://schemas.microsoft.com/office/drawing/2014/chart" uri="{C3380CC4-5D6E-409C-BE32-E72D297353CC}">
              <c16:uniqueId val="{00000000-A12D-47EE-9C26-E8D08BED5AA8}"/>
            </c:ext>
          </c:extLst>
        </c:ser>
        <c:ser>
          <c:idx val="1"/>
          <c:order val="1"/>
          <c:tx>
            <c:strRef>
              <c:f>'Figure 6_7_8'!$N$54</c:f>
              <c:strCache>
                <c:ptCount val="1"/>
                <c:pt idx="0">
                  <c:v>Employers</c:v>
                </c:pt>
              </c:strCache>
            </c:strRef>
          </c:tx>
          <c:spPr>
            <a:solidFill>
              <a:schemeClr val="accent5">
                <a:lumMod val="60000"/>
                <a:lumOff val="40000"/>
              </a:schemeClr>
            </a:solidFill>
          </c:spPr>
          <c:invertIfNegative val="0"/>
          <c:cat>
            <c:strRef>
              <c:f>'Figure 6_7_8'!$L$55:$L$75</c:f>
              <c:strCache>
                <c:ptCount val="21"/>
                <c:pt idx="0">
                  <c:v>ARG</c:v>
                </c:pt>
                <c:pt idx="1">
                  <c:v>CRI</c:v>
                </c:pt>
                <c:pt idx="2">
                  <c:v>DOM</c:v>
                </c:pt>
                <c:pt idx="3">
                  <c:v>SLV</c:v>
                </c:pt>
                <c:pt idx="4">
                  <c:v>LAC</c:v>
                </c:pt>
                <c:pt idx="5">
                  <c:v>BOL</c:v>
                </c:pt>
                <c:pt idx="6">
                  <c:v>PAN</c:v>
                </c:pt>
                <c:pt idx="7">
                  <c:v>URY</c:v>
                </c:pt>
                <c:pt idx="8">
                  <c:v>PER</c:v>
                </c:pt>
                <c:pt idx="9">
                  <c:v>NIC</c:v>
                </c:pt>
                <c:pt idx="10">
                  <c:v>MEX</c:v>
                </c:pt>
                <c:pt idx="11">
                  <c:v>CHL</c:v>
                </c:pt>
                <c:pt idx="12">
                  <c:v>ECU</c:v>
                </c:pt>
                <c:pt idx="13">
                  <c:v>GTM</c:v>
                </c:pt>
                <c:pt idx="14">
                  <c:v>HND</c:v>
                </c:pt>
                <c:pt idx="15">
                  <c:v>COL</c:v>
                </c:pt>
                <c:pt idx="16">
                  <c:v>TOT</c:v>
                </c:pt>
                <c:pt idx="17">
                  <c:v>BRA</c:v>
                </c:pt>
                <c:pt idx="18">
                  <c:v>JAM</c:v>
                </c:pt>
                <c:pt idx="19">
                  <c:v>PRY</c:v>
                </c:pt>
                <c:pt idx="20">
                  <c:v>VEN</c:v>
                </c:pt>
              </c:strCache>
            </c:strRef>
          </c:cat>
          <c:val>
            <c:numRef>
              <c:f>'Figure 6_7_8'!$N$55:$N$75</c:f>
              <c:numCache>
                <c:formatCode>0%</c:formatCode>
                <c:ptCount val="21"/>
                <c:pt idx="0">
                  <c:v>0.11363013698630138</c:v>
                </c:pt>
                <c:pt idx="1">
                  <c:v>0.1001027397260274</c:v>
                </c:pt>
                <c:pt idx="2">
                  <c:v>7.6727397260273972E-2</c:v>
                </c:pt>
                <c:pt idx="3">
                  <c:v>7.4999999999999997E-2</c:v>
                </c:pt>
                <c:pt idx="4">
                  <c:v>6.9027787947601504E-2</c:v>
                </c:pt>
                <c:pt idx="5">
                  <c:v>0.1</c:v>
                </c:pt>
                <c:pt idx="6">
                  <c:v>8.8835616438356163E-2</c:v>
                </c:pt>
                <c:pt idx="7">
                  <c:v>0.05</c:v>
                </c:pt>
                <c:pt idx="8">
                  <c:v>0.09</c:v>
                </c:pt>
                <c:pt idx="9">
                  <c:v>0.06</c:v>
                </c:pt>
                <c:pt idx="10">
                  <c:v>7.1508681303430424E-2</c:v>
                </c:pt>
                <c:pt idx="12">
                  <c:v>6.4074814241605993E-2</c:v>
                </c:pt>
                <c:pt idx="13">
                  <c:v>0.04</c:v>
                </c:pt>
                <c:pt idx="14">
                  <c:v>3.6509645310425706E-2</c:v>
                </c:pt>
                <c:pt idx="15">
                  <c:v>0</c:v>
                </c:pt>
              </c:numCache>
            </c:numRef>
          </c:val>
          <c:extLst>
            <c:ext xmlns:c16="http://schemas.microsoft.com/office/drawing/2014/chart" uri="{C3380CC4-5D6E-409C-BE32-E72D297353CC}">
              <c16:uniqueId val="{00000001-A12D-47EE-9C26-E8D08BED5AA8}"/>
            </c:ext>
          </c:extLst>
        </c:ser>
        <c:dLbls>
          <c:showLegendKey val="0"/>
          <c:showVal val="0"/>
          <c:showCatName val="0"/>
          <c:showSerName val="0"/>
          <c:showPercent val="0"/>
          <c:showBubbleSize val="0"/>
        </c:dLbls>
        <c:gapWidth val="150"/>
        <c:overlap val="100"/>
        <c:axId val="234609664"/>
        <c:axId val="234615552"/>
      </c:barChart>
      <c:catAx>
        <c:axId val="234609664"/>
        <c:scaling>
          <c:orientation val="minMax"/>
        </c:scaling>
        <c:delete val="0"/>
        <c:axPos val="b"/>
        <c:numFmt formatCode="General" sourceLinked="0"/>
        <c:majorTickMark val="out"/>
        <c:minorTickMark val="none"/>
        <c:tickLblPos val="nextTo"/>
        <c:crossAx val="234615552"/>
        <c:crosses val="autoZero"/>
        <c:auto val="1"/>
        <c:lblAlgn val="ctr"/>
        <c:lblOffset val="100"/>
        <c:noMultiLvlLbl val="0"/>
      </c:catAx>
      <c:valAx>
        <c:axId val="234615552"/>
        <c:scaling>
          <c:orientation val="minMax"/>
        </c:scaling>
        <c:delete val="0"/>
        <c:axPos val="l"/>
        <c:title>
          <c:tx>
            <c:rich>
              <a:bodyPr rot="-5400000" vert="horz"/>
              <a:lstStyle/>
              <a:p>
                <a:pPr>
                  <a:defRPr/>
                </a:pPr>
                <a:r>
                  <a:rPr lang="en-US"/>
                  <a:t>Health contributions as % of average annual wage of formal workers</a:t>
                </a:r>
              </a:p>
            </c:rich>
          </c:tx>
          <c:layout>
            <c:manualLayout>
              <c:xMode val="edge"/>
              <c:yMode val="edge"/>
              <c:x val="1.3136288998357963E-2"/>
              <c:y val="7.0577269347645619E-2"/>
            </c:manualLayout>
          </c:layout>
          <c:overlay val="0"/>
        </c:title>
        <c:numFmt formatCode="0%" sourceLinked="1"/>
        <c:majorTickMark val="out"/>
        <c:minorTickMark val="none"/>
        <c:tickLblPos val="nextTo"/>
        <c:crossAx val="234609664"/>
        <c:crosses val="autoZero"/>
        <c:crossBetween val="between"/>
      </c:valAx>
    </c:plotArea>
    <c:legend>
      <c:legendPos val="b"/>
      <c:overlay val="0"/>
    </c:legend>
    <c:plotVisOnly val="1"/>
    <c:dispBlanksAs val="gap"/>
    <c:showDLblsOverMax val="0"/>
  </c:chart>
  <c:spPr>
    <a:ln>
      <a:noFill/>
    </a:ln>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 6_7_8'!$M$78</c:f>
              <c:strCache>
                <c:ptCount val="1"/>
                <c:pt idx="0">
                  <c:v>Employees</c:v>
                </c:pt>
              </c:strCache>
            </c:strRef>
          </c:tx>
          <c:spPr>
            <a:solidFill>
              <a:schemeClr val="accent5">
                <a:lumMod val="50000"/>
              </a:schemeClr>
            </a:solidFill>
          </c:spPr>
          <c:invertIfNegative val="0"/>
          <c:cat>
            <c:strRef>
              <c:f>'Figure 6_7_8'!$L$79:$L$99</c:f>
              <c:strCache>
                <c:ptCount val="21"/>
                <c:pt idx="0">
                  <c:v>BRA</c:v>
                </c:pt>
                <c:pt idx="1">
                  <c:v>COL</c:v>
                </c:pt>
                <c:pt idx="2">
                  <c:v>JAM</c:v>
                </c:pt>
                <c:pt idx="3">
                  <c:v>CRI</c:v>
                </c:pt>
                <c:pt idx="4">
                  <c:v>PER</c:v>
                </c:pt>
                <c:pt idx="5">
                  <c:v>VEN</c:v>
                </c:pt>
                <c:pt idx="6">
                  <c:v>MEX</c:v>
                </c:pt>
                <c:pt idx="7">
                  <c:v>URY</c:v>
                </c:pt>
                <c:pt idx="8">
                  <c:v>CHL</c:v>
                </c:pt>
                <c:pt idx="9">
                  <c:v>LAC</c:v>
                </c:pt>
                <c:pt idx="10">
                  <c:v>GTM</c:v>
                </c:pt>
                <c:pt idx="11">
                  <c:v>ARG</c:v>
                </c:pt>
                <c:pt idx="12">
                  <c:v>ECU</c:v>
                </c:pt>
                <c:pt idx="13">
                  <c:v>NIC</c:v>
                </c:pt>
                <c:pt idx="14">
                  <c:v>PAN</c:v>
                </c:pt>
                <c:pt idx="15">
                  <c:v>HND</c:v>
                </c:pt>
                <c:pt idx="16">
                  <c:v>DOM</c:v>
                </c:pt>
                <c:pt idx="17">
                  <c:v>BOL</c:v>
                </c:pt>
                <c:pt idx="18">
                  <c:v>PRY</c:v>
                </c:pt>
                <c:pt idx="19">
                  <c:v>SLV</c:v>
                </c:pt>
                <c:pt idx="20">
                  <c:v>TOT</c:v>
                </c:pt>
              </c:strCache>
            </c:strRef>
          </c:cat>
          <c:val>
            <c:numRef>
              <c:f>'Figure 6_7_8'!$M$79:$M$99</c:f>
              <c:numCache>
                <c:formatCode>0%</c:formatCode>
                <c:ptCount val="21"/>
                <c:pt idx="0">
                  <c:v>0</c:v>
                </c:pt>
                <c:pt idx="1">
                  <c:v>0</c:v>
                </c:pt>
                <c:pt idx="2" formatCode="0.00%">
                  <c:v>4.1937500000000003E-2</c:v>
                </c:pt>
                <c:pt idx="3" formatCode="0.00%">
                  <c:v>1.0821917808219178E-2</c:v>
                </c:pt>
                <c:pt idx="4" formatCode="0.00%">
                  <c:v>0</c:v>
                </c:pt>
                <c:pt idx="5" formatCode="0.00%">
                  <c:v>2.0000000000000004E-2</c:v>
                </c:pt>
                <c:pt idx="6" formatCode="0.00%">
                  <c:v>0</c:v>
                </c:pt>
                <c:pt idx="7" formatCode="0.00%">
                  <c:v>1.25E-3</c:v>
                </c:pt>
                <c:pt idx="8" formatCode="0.00%">
                  <c:v>2.0799999999999999E-2</c:v>
                </c:pt>
                <c:pt idx="9">
                  <c:v>8.0681621892383058E-3</c:v>
                </c:pt>
                <c:pt idx="10" formatCode="0.00%">
                  <c:v>0.01</c:v>
                </c:pt>
                <c:pt idx="11" formatCode="0.00%">
                  <c:v>0</c:v>
                </c:pt>
                <c:pt idx="12" formatCode="0.00%">
                  <c:v>3.1532439232734299E-2</c:v>
                </c:pt>
                <c:pt idx="13" formatCode="0.00%">
                  <c:v>0</c:v>
                </c:pt>
                <c:pt idx="14" formatCode="0.00%">
                  <c:v>1.3527397260273974E-2</c:v>
                </c:pt>
                <c:pt idx="15" formatCode="0.00%">
                  <c:v>1.0952893593127712E-2</c:v>
                </c:pt>
                <c:pt idx="16" formatCode="0.00%">
                  <c:v>5.4109589041095895E-4</c:v>
                </c:pt>
                <c:pt idx="17" formatCode="0.00%">
                  <c:v>0</c:v>
                </c:pt>
                <c:pt idx="18" formatCode="0.00%">
                  <c:v>0</c:v>
                </c:pt>
                <c:pt idx="19" formatCode="0.00%">
                  <c:v>0</c:v>
                </c:pt>
                <c:pt idx="20" formatCode="0.00%">
                  <c:v>0</c:v>
                </c:pt>
              </c:numCache>
            </c:numRef>
          </c:val>
          <c:extLst>
            <c:ext xmlns:c16="http://schemas.microsoft.com/office/drawing/2014/chart" uri="{C3380CC4-5D6E-409C-BE32-E72D297353CC}">
              <c16:uniqueId val="{00000000-148E-43F0-88A8-2C1522214606}"/>
            </c:ext>
          </c:extLst>
        </c:ser>
        <c:ser>
          <c:idx val="1"/>
          <c:order val="1"/>
          <c:tx>
            <c:strRef>
              <c:f>'Figure 6_7_8'!$N$78</c:f>
              <c:strCache>
                <c:ptCount val="1"/>
                <c:pt idx="0">
                  <c:v>Employers</c:v>
                </c:pt>
              </c:strCache>
            </c:strRef>
          </c:tx>
          <c:spPr>
            <a:solidFill>
              <a:schemeClr val="accent5">
                <a:lumMod val="60000"/>
                <a:lumOff val="40000"/>
              </a:schemeClr>
            </a:solidFill>
          </c:spPr>
          <c:invertIfNegative val="0"/>
          <c:cat>
            <c:strRef>
              <c:f>'Figure 6_7_8'!$L$79:$L$99</c:f>
              <c:strCache>
                <c:ptCount val="21"/>
                <c:pt idx="0">
                  <c:v>BRA</c:v>
                </c:pt>
                <c:pt idx="1">
                  <c:v>COL</c:v>
                </c:pt>
                <c:pt idx="2">
                  <c:v>JAM</c:v>
                </c:pt>
                <c:pt idx="3">
                  <c:v>CRI</c:v>
                </c:pt>
                <c:pt idx="4">
                  <c:v>PER</c:v>
                </c:pt>
                <c:pt idx="5">
                  <c:v>VEN</c:v>
                </c:pt>
                <c:pt idx="6">
                  <c:v>MEX</c:v>
                </c:pt>
                <c:pt idx="7">
                  <c:v>URY</c:v>
                </c:pt>
                <c:pt idx="8">
                  <c:v>CHL</c:v>
                </c:pt>
                <c:pt idx="9">
                  <c:v>LAC</c:v>
                </c:pt>
                <c:pt idx="10">
                  <c:v>GTM</c:v>
                </c:pt>
                <c:pt idx="11">
                  <c:v>ARG</c:v>
                </c:pt>
                <c:pt idx="12">
                  <c:v>ECU</c:v>
                </c:pt>
                <c:pt idx="13">
                  <c:v>NIC</c:v>
                </c:pt>
                <c:pt idx="14">
                  <c:v>PAN</c:v>
                </c:pt>
                <c:pt idx="15">
                  <c:v>HND</c:v>
                </c:pt>
                <c:pt idx="16">
                  <c:v>DOM</c:v>
                </c:pt>
                <c:pt idx="17">
                  <c:v>BOL</c:v>
                </c:pt>
                <c:pt idx="18">
                  <c:v>PRY</c:v>
                </c:pt>
                <c:pt idx="19">
                  <c:v>SLV</c:v>
                </c:pt>
                <c:pt idx="20">
                  <c:v>TOT</c:v>
                </c:pt>
              </c:strCache>
            </c:strRef>
          </c:cat>
          <c:val>
            <c:numRef>
              <c:f>'Figure 6_7_8'!$N$79:$N$99</c:f>
              <c:numCache>
                <c:formatCode>0.0%</c:formatCode>
                <c:ptCount val="21"/>
                <c:pt idx="0">
                  <c:v>0.1536712328767123</c:v>
                </c:pt>
                <c:pt idx="1">
                  <c:v>0.13687561643835616</c:v>
                </c:pt>
                <c:pt idx="2" formatCode="0%">
                  <c:v>9.4249999999999987E-2</c:v>
                </c:pt>
                <c:pt idx="3" formatCode="0%">
                  <c:v>0.11693013698630138</c:v>
                </c:pt>
                <c:pt idx="4" formatCode="0%">
                  <c:v>8.9633333333333329E-2</c:v>
                </c:pt>
                <c:pt idx="5" formatCode="0%">
                  <c:v>6.7525000000000002E-2</c:v>
                </c:pt>
                <c:pt idx="6" formatCode="0%">
                  <c:v>8.3079452054794514E-2</c:v>
                </c:pt>
                <c:pt idx="7" formatCode="0%">
                  <c:v>7.0250000000000007E-2</c:v>
                </c:pt>
                <c:pt idx="8" formatCode="0%">
                  <c:v>4.6100000000000002E-2</c:v>
                </c:pt>
                <c:pt idx="9" formatCode="0%">
                  <c:v>5.7255207591325727E-2</c:v>
                </c:pt>
                <c:pt idx="10" formatCode="0%">
                  <c:v>0.05</c:v>
                </c:pt>
                <c:pt idx="11" formatCode="0%">
                  <c:v>5.7680821917808225E-2</c:v>
                </c:pt>
                <c:pt idx="12" formatCode="0%">
                  <c:v>2.5586500436510458E-2</c:v>
                </c:pt>
                <c:pt idx="13" formatCode="0%">
                  <c:v>5.1643835616438358E-2</c:v>
                </c:pt>
                <c:pt idx="14" formatCode="0%">
                  <c:v>2.0432876712328768E-2</c:v>
                </c:pt>
                <c:pt idx="15" formatCode="0%">
                  <c:v>1.9715208467629881E-2</c:v>
                </c:pt>
                <c:pt idx="16" formatCode="0%">
                  <c:v>2.3808219178082193E-2</c:v>
                </c:pt>
                <c:pt idx="17" formatCode="0%">
                  <c:v>1.7100000000000001E-2</c:v>
                </c:pt>
                <c:pt idx="18" formatCode="0%">
                  <c:v>1.0821917808219178E-2</c:v>
                </c:pt>
                <c:pt idx="19" formatCode="0%">
                  <c:v>0.01</c:v>
                </c:pt>
                <c:pt idx="20" formatCode="0%">
                  <c:v>0</c:v>
                </c:pt>
              </c:numCache>
            </c:numRef>
          </c:val>
          <c:extLst>
            <c:ext xmlns:c16="http://schemas.microsoft.com/office/drawing/2014/chart" uri="{C3380CC4-5D6E-409C-BE32-E72D297353CC}">
              <c16:uniqueId val="{00000001-148E-43F0-88A8-2C1522214606}"/>
            </c:ext>
          </c:extLst>
        </c:ser>
        <c:dLbls>
          <c:showLegendKey val="0"/>
          <c:showVal val="0"/>
          <c:showCatName val="0"/>
          <c:showSerName val="0"/>
          <c:showPercent val="0"/>
          <c:showBubbleSize val="0"/>
        </c:dLbls>
        <c:gapWidth val="150"/>
        <c:overlap val="100"/>
        <c:axId val="234317312"/>
        <c:axId val="234318848"/>
      </c:barChart>
      <c:catAx>
        <c:axId val="234317312"/>
        <c:scaling>
          <c:orientation val="minMax"/>
        </c:scaling>
        <c:delete val="0"/>
        <c:axPos val="b"/>
        <c:numFmt formatCode="General" sourceLinked="0"/>
        <c:majorTickMark val="out"/>
        <c:minorTickMark val="none"/>
        <c:tickLblPos val="nextTo"/>
        <c:crossAx val="234318848"/>
        <c:crosses val="autoZero"/>
        <c:auto val="1"/>
        <c:lblAlgn val="ctr"/>
        <c:lblOffset val="100"/>
        <c:noMultiLvlLbl val="0"/>
      </c:catAx>
      <c:valAx>
        <c:axId val="234318848"/>
        <c:scaling>
          <c:orientation val="minMax"/>
        </c:scaling>
        <c:delete val="0"/>
        <c:axPos val="l"/>
        <c:title>
          <c:tx>
            <c:rich>
              <a:bodyPr rot="-5400000" vert="horz"/>
              <a:lstStyle/>
              <a:p>
                <a:pPr>
                  <a:defRPr/>
                </a:pPr>
                <a:r>
                  <a:rPr lang="en-US"/>
                  <a:t>Other  contributions as % of average annual wage of formal workers</a:t>
                </a:r>
              </a:p>
            </c:rich>
          </c:tx>
          <c:layout>
            <c:manualLayout>
              <c:xMode val="edge"/>
              <c:yMode val="edge"/>
              <c:x val="1.3136288998357963E-2"/>
              <c:y val="7.0577269347645619E-2"/>
            </c:manualLayout>
          </c:layout>
          <c:overlay val="0"/>
        </c:title>
        <c:numFmt formatCode="0%" sourceLinked="1"/>
        <c:majorTickMark val="out"/>
        <c:minorTickMark val="none"/>
        <c:tickLblPos val="nextTo"/>
        <c:crossAx val="234317312"/>
        <c:crosses val="autoZero"/>
        <c:crossBetween val="between"/>
      </c:valAx>
    </c:plotArea>
    <c:legend>
      <c:legendPos val="b"/>
      <c:overlay val="0"/>
    </c:legend>
    <c:plotVisOnly val="1"/>
    <c:dispBlanksAs val="gap"/>
    <c:showDLblsOverMax val="0"/>
  </c:chart>
  <c:spPr>
    <a:ln>
      <a:noFill/>
    </a:ln>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 9'!$O$32</c:f>
              <c:strCache>
                <c:ptCount val="1"/>
                <c:pt idx="0">
                  <c:v>Pensions</c:v>
                </c:pt>
              </c:strCache>
            </c:strRef>
          </c:tx>
          <c:spPr>
            <a:solidFill>
              <a:schemeClr val="tx2">
                <a:lumMod val="50000"/>
              </a:schemeClr>
            </a:solidFill>
          </c:spPr>
          <c:invertIfNegative val="0"/>
          <c:cat>
            <c:strRef>
              <c:f>'Figure 9'!$M$33:$M$53</c:f>
              <c:strCache>
                <c:ptCount val="21"/>
                <c:pt idx="0">
                  <c:v>ARG</c:v>
                </c:pt>
                <c:pt idx="1">
                  <c:v>URY</c:v>
                </c:pt>
                <c:pt idx="2">
                  <c:v>CHL</c:v>
                </c:pt>
                <c:pt idx="3">
                  <c:v>PER</c:v>
                </c:pt>
                <c:pt idx="4">
                  <c:v>BOL</c:v>
                </c:pt>
                <c:pt idx="5">
                  <c:v>PAN</c:v>
                </c:pt>
                <c:pt idx="6">
                  <c:v>LAC</c:v>
                </c:pt>
                <c:pt idx="7">
                  <c:v>ECU</c:v>
                </c:pt>
                <c:pt idx="8">
                  <c:v>CRI</c:v>
                </c:pt>
                <c:pt idx="9">
                  <c:v>BRA</c:v>
                </c:pt>
                <c:pt idx="10">
                  <c:v>PRY</c:v>
                </c:pt>
                <c:pt idx="11">
                  <c:v>SLV</c:v>
                </c:pt>
                <c:pt idx="12">
                  <c:v>COL</c:v>
                </c:pt>
                <c:pt idx="13">
                  <c:v>JAM</c:v>
                </c:pt>
                <c:pt idx="14">
                  <c:v>DOM</c:v>
                </c:pt>
                <c:pt idx="15">
                  <c:v>NIC</c:v>
                </c:pt>
                <c:pt idx="16">
                  <c:v>VEN</c:v>
                </c:pt>
                <c:pt idx="17">
                  <c:v>GTM</c:v>
                </c:pt>
                <c:pt idx="18">
                  <c:v>TOT</c:v>
                </c:pt>
                <c:pt idx="19">
                  <c:v>HND</c:v>
                </c:pt>
                <c:pt idx="20">
                  <c:v>MEX</c:v>
                </c:pt>
              </c:strCache>
            </c:strRef>
          </c:cat>
          <c:val>
            <c:numRef>
              <c:f>'Figure 9'!$O$33:$O$53</c:f>
              <c:numCache>
                <c:formatCode>0%</c:formatCode>
                <c:ptCount val="21"/>
                <c:pt idx="0">
                  <c:v>0.11904109589041097</c:v>
                </c:pt>
                <c:pt idx="1">
                  <c:v>0.15</c:v>
                </c:pt>
                <c:pt idx="2">
                  <c:v>0.1</c:v>
                </c:pt>
                <c:pt idx="3">
                  <c:v>0.13</c:v>
                </c:pt>
                <c:pt idx="4">
                  <c:v>0.12709999999999999</c:v>
                </c:pt>
                <c:pt idx="5">
                  <c:v>9.8458904109589032E-2</c:v>
                </c:pt>
                <c:pt idx="6">
                  <c:v>6.7089364867928478E-2</c:v>
                </c:pt>
                <c:pt idx="7">
                  <c:v>7.4510817261692439E-2</c:v>
                </c:pt>
                <c:pt idx="8">
                  <c:v>2.889452054794521E-2</c:v>
                </c:pt>
                <c:pt idx="9">
                  <c:v>9.7397260273972608E-2</c:v>
                </c:pt>
                <c:pt idx="10">
                  <c:v>9.7397260273972594E-2</c:v>
                </c:pt>
                <c:pt idx="11">
                  <c:v>6.25E-2</c:v>
                </c:pt>
                <c:pt idx="12">
                  <c:v>0.04</c:v>
                </c:pt>
                <c:pt idx="13">
                  <c:v>2.5000000000000001E-2</c:v>
                </c:pt>
                <c:pt idx="14">
                  <c:v>3.1058904109589044E-2</c:v>
                </c:pt>
                <c:pt idx="15">
                  <c:v>0.04</c:v>
                </c:pt>
                <c:pt idx="16">
                  <c:v>0.04</c:v>
                </c:pt>
                <c:pt idx="17">
                  <c:v>1.83E-2</c:v>
                </c:pt>
                <c:pt idx="18">
                  <c:v>3.6607427747120828E-2</c:v>
                </c:pt>
                <c:pt idx="19">
                  <c:v>7.3019290620851404E-3</c:v>
                </c:pt>
                <c:pt idx="20">
                  <c:v>1.821917808219178E-2</c:v>
                </c:pt>
              </c:numCache>
            </c:numRef>
          </c:val>
          <c:extLst>
            <c:ext xmlns:c16="http://schemas.microsoft.com/office/drawing/2014/chart" uri="{C3380CC4-5D6E-409C-BE32-E72D297353CC}">
              <c16:uniqueId val="{00000000-BCC4-4791-8DAD-5278B243E437}"/>
            </c:ext>
          </c:extLst>
        </c:ser>
        <c:ser>
          <c:idx val="1"/>
          <c:order val="1"/>
          <c:tx>
            <c:strRef>
              <c:f>'Figure 9'!$P$32</c:f>
              <c:strCache>
                <c:ptCount val="1"/>
                <c:pt idx="0">
                  <c:v>Health</c:v>
                </c:pt>
              </c:strCache>
            </c:strRef>
          </c:tx>
          <c:spPr>
            <a:solidFill>
              <a:schemeClr val="accent1">
                <a:lumMod val="75000"/>
              </a:schemeClr>
            </a:solidFill>
          </c:spPr>
          <c:invertIfNegative val="0"/>
          <c:cat>
            <c:strRef>
              <c:f>'Figure 9'!$M$33:$M$53</c:f>
              <c:strCache>
                <c:ptCount val="21"/>
                <c:pt idx="0">
                  <c:v>ARG</c:v>
                </c:pt>
                <c:pt idx="1">
                  <c:v>URY</c:v>
                </c:pt>
                <c:pt idx="2">
                  <c:v>CHL</c:v>
                </c:pt>
                <c:pt idx="3">
                  <c:v>PER</c:v>
                </c:pt>
                <c:pt idx="4">
                  <c:v>BOL</c:v>
                </c:pt>
                <c:pt idx="5">
                  <c:v>PAN</c:v>
                </c:pt>
                <c:pt idx="6">
                  <c:v>LAC</c:v>
                </c:pt>
                <c:pt idx="7">
                  <c:v>ECU</c:v>
                </c:pt>
                <c:pt idx="8">
                  <c:v>CRI</c:v>
                </c:pt>
                <c:pt idx="9">
                  <c:v>BRA</c:v>
                </c:pt>
                <c:pt idx="10">
                  <c:v>PRY</c:v>
                </c:pt>
                <c:pt idx="11">
                  <c:v>SLV</c:v>
                </c:pt>
                <c:pt idx="12">
                  <c:v>COL</c:v>
                </c:pt>
                <c:pt idx="13">
                  <c:v>JAM</c:v>
                </c:pt>
                <c:pt idx="14">
                  <c:v>DOM</c:v>
                </c:pt>
                <c:pt idx="15">
                  <c:v>NIC</c:v>
                </c:pt>
                <c:pt idx="16">
                  <c:v>VEN</c:v>
                </c:pt>
                <c:pt idx="17">
                  <c:v>GTM</c:v>
                </c:pt>
                <c:pt idx="18">
                  <c:v>TOT</c:v>
                </c:pt>
                <c:pt idx="19">
                  <c:v>HND</c:v>
                </c:pt>
                <c:pt idx="20">
                  <c:v>MEX</c:v>
                </c:pt>
              </c:strCache>
            </c:strRef>
          </c:cat>
          <c:val>
            <c:numRef>
              <c:f>'Figure 9'!$P$33:$P$53</c:f>
              <c:numCache>
                <c:formatCode>0%</c:formatCode>
                <c:ptCount val="21"/>
                <c:pt idx="0">
                  <c:v>8.1164383561643835E-2</c:v>
                </c:pt>
                <c:pt idx="1">
                  <c:v>4.4999999999999998E-2</c:v>
                </c:pt>
                <c:pt idx="2">
                  <c:v>7.0000000000000007E-2</c:v>
                </c:pt>
                <c:pt idx="5">
                  <c:v>1.0958904109589039E-2</c:v>
                </c:pt>
                <c:pt idx="6">
                  <c:v>3.4364119044045467E-2</c:v>
                </c:pt>
                <c:pt idx="8">
                  <c:v>5.9520547945205476E-2</c:v>
                </c:pt>
                <c:pt idx="11">
                  <c:v>0.03</c:v>
                </c:pt>
                <c:pt idx="12">
                  <c:v>0.04</c:v>
                </c:pt>
                <c:pt idx="14">
                  <c:v>3.2898630136986302E-2</c:v>
                </c:pt>
                <c:pt idx="15">
                  <c:v>2.2499999999999999E-2</c:v>
                </c:pt>
                <c:pt idx="17">
                  <c:v>0.02</c:v>
                </c:pt>
                <c:pt idx="18">
                  <c:v>8.7009875803441897E-3</c:v>
                </c:pt>
                <c:pt idx="19">
                  <c:v>1.8254822655212853E-2</c:v>
                </c:pt>
                <c:pt idx="20">
                  <c:v>7.7352715836093025E-3</c:v>
                </c:pt>
              </c:numCache>
            </c:numRef>
          </c:val>
          <c:extLst>
            <c:ext xmlns:c16="http://schemas.microsoft.com/office/drawing/2014/chart" uri="{C3380CC4-5D6E-409C-BE32-E72D297353CC}">
              <c16:uniqueId val="{00000001-BCC4-4791-8DAD-5278B243E437}"/>
            </c:ext>
          </c:extLst>
        </c:ser>
        <c:ser>
          <c:idx val="2"/>
          <c:order val="2"/>
          <c:tx>
            <c:strRef>
              <c:f>'Figure 9'!$Q$32</c:f>
              <c:strCache>
                <c:ptCount val="1"/>
                <c:pt idx="0">
                  <c:v>Other contrib.</c:v>
                </c:pt>
              </c:strCache>
            </c:strRef>
          </c:tx>
          <c:spPr>
            <a:solidFill>
              <a:schemeClr val="accent1">
                <a:lumMod val="60000"/>
                <a:lumOff val="40000"/>
              </a:schemeClr>
            </a:solidFill>
          </c:spPr>
          <c:invertIfNegative val="0"/>
          <c:cat>
            <c:strRef>
              <c:f>'Figure 9'!$M$33:$M$53</c:f>
              <c:strCache>
                <c:ptCount val="21"/>
                <c:pt idx="0">
                  <c:v>ARG</c:v>
                </c:pt>
                <c:pt idx="1">
                  <c:v>URY</c:v>
                </c:pt>
                <c:pt idx="2">
                  <c:v>CHL</c:v>
                </c:pt>
                <c:pt idx="3">
                  <c:v>PER</c:v>
                </c:pt>
                <c:pt idx="4">
                  <c:v>BOL</c:v>
                </c:pt>
                <c:pt idx="5">
                  <c:v>PAN</c:v>
                </c:pt>
                <c:pt idx="6">
                  <c:v>LAC</c:v>
                </c:pt>
                <c:pt idx="7">
                  <c:v>ECU</c:v>
                </c:pt>
                <c:pt idx="8">
                  <c:v>CRI</c:v>
                </c:pt>
                <c:pt idx="9">
                  <c:v>BRA</c:v>
                </c:pt>
                <c:pt idx="10">
                  <c:v>PRY</c:v>
                </c:pt>
                <c:pt idx="11">
                  <c:v>SLV</c:v>
                </c:pt>
                <c:pt idx="12">
                  <c:v>COL</c:v>
                </c:pt>
                <c:pt idx="13">
                  <c:v>JAM</c:v>
                </c:pt>
                <c:pt idx="14">
                  <c:v>DOM</c:v>
                </c:pt>
                <c:pt idx="15">
                  <c:v>NIC</c:v>
                </c:pt>
                <c:pt idx="16">
                  <c:v>VEN</c:v>
                </c:pt>
                <c:pt idx="17">
                  <c:v>GTM</c:v>
                </c:pt>
                <c:pt idx="18">
                  <c:v>TOT</c:v>
                </c:pt>
                <c:pt idx="19">
                  <c:v>HND</c:v>
                </c:pt>
                <c:pt idx="20">
                  <c:v>MEX</c:v>
                </c:pt>
              </c:strCache>
            </c:strRef>
          </c:cat>
          <c:val>
            <c:numRef>
              <c:f>'Figure 9'!$Q$33:$Q$53</c:f>
              <c:numCache>
                <c:formatCode>0%</c:formatCode>
                <c:ptCount val="21"/>
                <c:pt idx="0">
                  <c:v>0</c:v>
                </c:pt>
                <c:pt idx="1">
                  <c:v>1.25E-3</c:v>
                </c:pt>
                <c:pt idx="2">
                  <c:v>2.0799999999999999E-2</c:v>
                </c:pt>
                <c:pt idx="3">
                  <c:v>0</c:v>
                </c:pt>
                <c:pt idx="4">
                  <c:v>0</c:v>
                </c:pt>
                <c:pt idx="5">
                  <c:v>1.3527397260273974E-2</c:v>
                </c:pt>
                <c:pt idx="6">
                  <c:v>8.0681621892383058E-3</c:v>
                </c:pt>
                <c:pt idx="7">
                  <c:v>3.1532439232734299E-2</c:v>
                </c:pt>
                <c:pt idx="8">
                  <c:v>1.0821917808219178E-2</c:v>
                </c:pt>
                <c:pt idx="9">
                  <c:v>0</c:v>
                </c:pt>
                <c:pt idx="10">
                  <c:v>0</c:v>
                </c:pt>
                <c:pt idx="11">
                  <c:v>0</c:v>
                </c:pt>
                <c:pt idx="12">
                  <c:v>0</c:v>
                </c:pt>
                <c:pt idx="13">
                  <c:v>4.1937500000000003E-2</c:v>
                </c:pt>
                <c:pt idx="14">
                  <c:v>5.4109589041095895E-4</c:v>
                </c:pt>
                <c:pt idx="15">
                  <c:v>0</c:v>
                </c:pt>
                <c:pt idx="16">
                  <c:v>2.0000000000000004E-2</c:v>
                </c:pt>
                <c:pt idx="17">
                  <c:v>0.01</c:v>
                </c:pt>
                <c:pt idx="18">
                  <c:v>0</c:v>
                </c:pt>
                <c:pt idx="19">
                  <c:v>1.0952893593127712E-2</c:v>
                </c:pt>
                <c:pt idx="20">
                  <c:v>0</c:v>
                </c:pt>
              </c:numCache>
            </c:numRef>
          </c:val>
          <c:extLst>
            <c:ext xmlns:c16="http://schemas.microsoft.com/office/drawing/2014/chart" uri="{C3380CC4-5D6E-409C-BE32-E72D297353CC}">
              <c16:uniqueId val="{00000002-BCC4-4791-8DAD-5278B243E437}"/>
            </c:ext>
          </c:extLst>
        </c:ser>
        <c:dLbls>
          <c:showLegendKey val="0"/>
          <c:showVal val="0"/>
          <c:showCatName val="0"/>
          <c:showSerName val="0"/>
          <c:showPercent val="0"/>
          <c:showBubbleSize val="0"/>
        </c:dLbls>
        <c:gapWidth val="150"/>
        <c:overlap val="100"/>
        <c:axId val="234500096"/>
        <c:axId val="234501632"/>
      </c:barChart>
      <c:catAx>
        <c:axId val="234500096"/>
        <c:scaling>
          <c:orientation val="minMax"/>
        </c:scaling>
        <c:delete val="0"/>
        <c:axPos val="b"/>
        <c:numFmt formatCode="General" sourceLinked="0"/>
        <c:majorTickMark val="out"/>
        <c:minorTickMark val="none"/>
        <c:tickLblPos val="nextTo"/>
        <c:crossAx val="234501632"/>
        <c:crosses val="autoZero"/>
        <c:auto val="1"/>
        <c:lblAlgn val="ctr"/>
        <c:lblOffset val="100"/>
        <c:noMultiLvlLbl val="0"/>
      </c:catAx>
      <c:valAx>
        <c:axId val="234501632"/>
        <c:scaling>
          <c:orientation val="minMax"/>
        </c:scaling>
        <c:delete val="0"/>
        <c:axPos val="l"/>
        <c:title>
          <c:tx>
            <c:rich>
              <a:bodyPr rot="-5400000" vert="horz"/>
              <a:lstStyle/>
              <a:p>
                <a:pPr>
                  <a:defRPr/>
                </a:pPr>
                <a:r>
                  <a:rPr lang="en-US"/>
                  <a:t>Cost of salaried labor for employees (% of average annual formal wages)</a:t>
                </a:r>
              </a:p>
            </c:rich>
          </c:tx>
          <c:overlay val="0"/>
        </c:title>
        <c:numFmt formatCode="0%" sourceLinked="1"/>
        <c:majorTickMark val="out"/>
        <c:minorTickMark val="none"/>
        <c:tickLblPos val="nextTo"/>
        <c:crossAx val="234500096"/>
        <c:crosses val="autoZero"/>
        <c:crossBetween val="between"/>
      </c:valAx>
    </c:plotArea>
    <c:legend>
      <c:legendPos val="b"/>
      <c:overlay val="0"/>
    </c:legend>
    <c:plotVisOnly val="1"/>
    <c:dispBlanksAs val="gap"/>
    <c:showDLblsOverMax val="0"/>
  </c:chart>
  <c:spPr>
    <a:ln>
      <a:noFill/>
    </a:ln>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 10'!$K$56</c:f>
              <c:strCache>
                <c:ptCount val="1"/>
                <c:pt idx="0">
                  <c:v>Pensions</c:v>
                </c:pt>
              </c:strCache>
            </c:strRef>
          </c:tx>
          <c:spPr>
            <a:solidFill>
              <a:schemeClr val="tx2">
                <a:lumMod val="50000"/>
              </a:schemeClr>
            </a:solidFill>
          </c:spPr>
          <c:invertIfNegative val="0"/>
          <c:cat>
            <c:strRef>
              <c:f>'Figure 10'!$I$57:$I$77</c:f>
              <c:strCache>
                <c:ptCount val="21"/>
                <c:pt idx="0">
                  <c:v>PRY</c:v>
                </c:pt>
                <c:pt idx="1">
                  <c:v>BOL</c:v>
                </c:pt>
                <c:pt idx="2">
                  <c:v>ARG</c:v>
                </c:pt>
                <c:pt idx="3">
                  <c:v>PER</c:v>
                </c:pt>
                <c:pt idx="4">
                  <c:v>HND</c:v>
                </c:pt>
                <c:pt idx="5">
                  <c:v>ECU</c:v>
                </c:pt>
                <c:pt idx="6">
                  <c:v>CRI</c:v>
                </c:pt>
                <c:pt idx="7">
                  <c:v>CHL</c:v>
                </c:pt>
                <c:pt idx="8">
                  <c:v>PAN</c:v>
                </c:pt>
                <c:pt idx="9">
                  <c:v>NIC</c:v>
                </c:pt>
                <c:pt idx="10">
                  <c:v>URY</c:v>
                </c:pt>
                <c:pt idx="11">
                  <c:v>LAC</c:v>
                </c:pt>
                <c:pt idx="12">
                  <c:v>SLV</c:v>
                </c:pt>
                <c:pt idx="13">
                  <c:v>GTM</c:v>
                </c:pt>
                <c:pt idx="14">
                  <c:v>COL</c:v>
                </c:pt>
                <c:pt idx="15">
                  <c:v>JAM</c:v>
                </c:pt>
                <c:pt idx="16">
                  <c:v>BRA</c:v>
                </c:pt>
                <c:pt idx="17">
                  <c:v>VEN</c:v>
                </c:pt>
                <c:pt idx="18">
                  <c:v>DOM</c:v>
                </c:pt>
                <c:pt idx="19">
                  <c:v>TTO</c:v>
                </c:pt>
                <c:pt idx="20">
                  <c:v>MEX</c:v>
                </c:pt>
              </c:strCache>
            </c:strRef>
          </c:cat>
          <c:val>
            <c:numRef>
              <c:f>'Figure 10'!$K$57:$K$77</c:f>
              <c:numCache>
                <c:formatCode>0%</c:formatCode>
                <c:ptCount val="21"/>
                <c:pt idx="0">
                  <c:v>4.6086553063901421E-2</c:v>
                </c:pt>
                <c:pt idx="1">
                  <c:v>4.2274704614293557E-2</c:v>
                </c:pt>
                <c:pt idx="2">
                  <c:v>2.4259126761697943E-2</c:v>
                </c:pt>
                <c:pt idx="3">
                  <c:v>3.4334954985659666E-2</c:v>
                </c:pt>
                <c:pt idx="4">
                  <c:v>6.7948617334344531E-3</c:v>
                </c:pt>
                <c:pt idx="5">
                  <c:v>2.2544590425251358E-2</c:v>
                </c:pt>
                <c:pt idx="6">
                  <c:v>8.2788005521325578E-3</c:v>
                </c:pt>
                <c:pt idx="7">
                  <c:v>1.4874173741316808E-2</c:v>
                </c:pt>
                <c:pt idx="8">
                  <c:v>2.1985142519465251E-2</c:v>
                </c:pt>
                <c:pt idx="9">
                  <c:v>1.7444741576993172E-2</c:v>
                </c:pt>
                <c:pt idx="10">
                  <c:v>1.9760998461592662E-2</c:v>
                </c:pt>
                <c:pt idx="11">
                  <c:v>1.6275790190959063E-2</c:v>
                </c:pt>
                <c:pt idx="12">
                  <c:v>1.4831210518799579E-2</c:v>
                </c:pt>
                <c:pt idx="13">
                  <c:v>7.8894094551523099E-3</c:v>
                </c:pt>
                <c:pt idx="14">
                  <c:v>8.6033330336440297E-3</c:v>
                </c:pt>
                <c:pt idx="15">
                  <c:v>5.4094607343000006E-3</c:v>
                </c:pt>
                <c:pt idx="16">
                  <c:v>1.3434097571220365E-2</c:v>
                </c:pt>
                <c:pt idx="17">
                  <c:v>7.527927499739912E-3</c:v>
                </c:pt>
                <c:pt idx="18">
                  <c:v>3.9442583737923547E-3</c:v>
                </c:pt>
                <c:pt idx="19">
                  <c:v>3.8516532428624121E-3</c:v>
                </c:pt>
                <c:pt idx="20" formatCode="0.0%">
                  <c:v>1.385804953931397E-3</c:v>
                </c:pt>
              </c:numCache>
            </c:numRef>
          </c:val>
          <c:extLst>
            <c:ext xmlns:c16="http://schemas.microsoft.com/office/drawing/2014/chart" uri="{C3380CC4-5D6E-409C-BE32-E72D297353CC}">
              <c16:uniqueId val="{00000000-17CF-4B08-A872-43D234E6DBC7}"/>
            </c:ext>
          </c:extLst>
        </c:ser>
        <c:ser>
          <c:idx val="1"/>
          <c:order val="1"/>
          <c:tx>
            <c:strRef>
              <c:f>'Figure 10'!$L$56</c:f>
              <c:strCache>
                <c:ptCount val="1"/>
                <c:pt idx="0">
                  <c:v>Health</c:v>
                </c:pt>
              </c:strCache>
            </c:strRef>
          </c:tx>
          <c:spPr>
            <a:solidFill>
              <a:schemeClr val="accent1">
                <a:lumMod val="75000"/>
              </a:schemeClr>
            </a:solidFill>
          </c:spPr>
          <c:invertIfNegative val="0"/>
          <c:cat>
            <c:strRef>
              <c:f>'Figure 10'!$I$57:$I$77</c:f>
              <c:strCache>
                <c:ptCount val="21"/>
                <c:pt idx="0">
                  <c:v>PRY</c:v>
                </c:pt>
                <c:pt idx="1">
                  <c:v>BOL</c:v>
                </c:pt>
                <c:pt idx="2">
                  <c:v>ARG</c:v>
                </c:pt>
                <c:pt idx="3">
                  <c:v>PER</c:v>
                </c:pt>
                <c:pt idx="4">
                  <c:v>HND</c:v>
                </c:pt>
                <c:pt idx="5">
                  <c:v>ECU</c:v>
                </c:pt>
                <c:pt idx="6">
                  <c:v>CRI</c:v>
                </c:pt>
                <c:pt idx="7">
                  <c:v>CHL</c:v>
                </c:pt>
                <c:pt idx="8">
                  <c:v>PAN</c:v>
                </c:pt>
                <c:pt idx="9">
                  <c:v>NIC</c:v>
                </c:pt>
                <c:pt idx="10">
                  <c:v>URY</c:v>
                </c:pt>
                <c:pt idx="11">
                  <c:v>LAC</c:v>
                </c:pt>
                <c:pt idx="12">
                  <c:v>SLV</c:v>
                </c:pt>
                <c:pt idx="13">
                  <c:v>GTM</c:v>
                </c:pt>
                <c:pt idx="14">
                  <c:v>COL</c:v>
                </c:pt>
                <c:pt idx="15">
                  <c:v>JAM</c:v>
                </c:pt>
                <c:pt idx="16">
                  <c:v>BRA</c:v>
                </c:pt>
                <c:pt idx="17">
                  <c:v>VEN</c:v>
                </c:pt>
                <c:pt idx="18">
                  <c:v>DOM</c:v>
                </c:pt>
                <c:pt idx="19">
                  <c:v>TTO</c:v>
                </c:pt>
                <c:pt idx="20">
                  <c:v>MEX</c:v>
                </c:pt>
              </c:strCache>
            </c:strRef>
          </c:cat>
          <c:val>
            <c:numRef>
              <c:f>'Figure 10'!$L$57:$L$77</c:f>
              <c:numCache>
                <c:formatCode>0%</c:formatCode>
                <c:ptCount val="21"/>
                <c:pt idx="2">
                  <c:v>1.6540313701157688E-2</c:v>
                </c:pt>
                <c:pt idx="4">
                  <c:v>1.6987154333586132E-2</c:v>
                </c:pt>
                <c:pt idx="5">
                  <c:v>0</c:v>
                </c:pt>
                <c:pt idx="6">
                  <c:v>1.7053709002520248E-2</c:v>
                </c:pt>
                <c:pt idx="7">
                  <c:v>1.0411921618921766E-2</c:v>
                </c:pt>
                <c:pt idx="8">
                  <c:v>2.447041949992654E-3</c:v>
                </c:pt>
                <c:pt idx="9">
                  <c:v>9.812667137058655E-3</c:v>
                </c:pt>
                <c:pt idx="10">
                  <c:v>5.9282995384777968E-3</c:v>
                </c:pt>
                <c:pt idx="11">
                  <c:v>6.8632218447506783E-3</c:v>
                </c:pt>
                <c:pt idx="12">
                  <c:v>7.1189810490237988E-3</c:v>
                </c:pt>
                <c:pt idx="13">
                  <c:v>8.6223054154670048E-3</c:v>
                </c:pt>
                <c:pt idx="14">
                  <c:v>8.6033330336440297E-3</c:v>
                </c:pt>
                <c:pt idx="15">
                  <c:v>0</c:v>
                </c:pt>
                <c:pt idx="17">
                  <c:v>0</c:v>
                </c:pt>
                <c:pt idx="18">
                  <c:v>4.177890402902007E-3</c:v>
                </c:pt>
                <c:pt idx="19">
                  <c:v>1.6130019925692839E-3</c:v>
                </c:pt>
                <c:pt idx="20" formatCode="0.0%">
                  <c:v>4.9493034068978463E-4</c:v>
                </c:pt>
              </c:numCache>
            </c:numRef>
          </c:val>
          <c:extLst>
            <c:ext xmlns:c16="http://schemas.microsoft.com/office/drawing/2014/chart" uri="{C3380CC4-5D6E-409C-BE32-E72D297353CC}">
              <c16:uniqueId val="{00000001-17CF-4B08-A872-43D234E6DBC7}"/>
            </c:ext>
          </c:extLst>
        </c:ser>
        <c:ser>
          <c:idx val="2"/>
          <c:order val="2"/>
          <c:tx>
            <c:strRef>
              <c:f>'Figure 10'!$M$56</c:f>
              <c:strCache>
                <c:ptCount val="1"/>
                <c:pt idx="0">
                  <c:v>Other contrib.</c:v>
                </c:pt>
              </c:strCache>
            </c:strRef>
          </c:tx>
          <c:spPr>
            <a:solidFill>
              <a:schemeClr val="accent1">
                <a:lumMod val="60000"/>
                <a:lumOff val="40000"/>
              </a:schemeClr>
            </a:solidFill>
          </c:spPr>
          <c:invertIfNegative val="0"/>
          <c:cat>
            <c:strRef>
              <c:f>'Figure 10'!$I$57:$I$77</c:f>
              <c:strCache>
                <c:ptCount val="21"/>
                <c:pt idx="0">
                  <c:v>PRY</c:v>
                </c:pt>
                <c:pt idx="1">
                  <c:v>BOL</c:v>
                </c:pt>
                <c:pt idx="2">
                  <c:v>ARG</c:v>
                </c:pt>
                <c:pt idx="3">
                  <c:v>PER</c:v>
                </c:pt>
                <c:pt idx="4">
                  <c:v>HND</c:v>
                </c:pt>
                <c:pt idx="5">
                  <c:v>ECU</c:v>
                </c:pt>
                <c:pt idx="6">
                  <c:v>CRI</c:v>
                </c:pt>
                <c:pt idx="7">
                  <c:v>CHL</c:v>
                </c:pt>
                <c:pt idx="8">
                  <c:v>PAN</c:v>
                </c:pt>
                <c:pt idx="9">
                  <c:v>NIC</c:v>
                </c:pt>
                <c:pt idx="10">
                  <c:v>URY</c:v>
                </c:pt>
                <c:pt idx="11">
                  <c:v>LAC</c:v>
                </c:pt>
                <c:pt idx="12">
                  <c:v>SLV</c:v>
                </c:pt>
                <c:pt idx="13">
                  <c:v>GTM</c:v>
                </c:pt>
                <c:pt idx="14">
                  <c:v>COL</c:v>
                </c:pt>
                <c:pt idx="15">
                  <c:v>JAM</c:v>
                </c:pt>
                <c:pt idx="16">
                  <c:v>BRA</c:v>
                </c:pt>
                <c:pt idx="17">
                  <c:v>VEN</c:v>
                </c:pt>
                <c:pt idx="18">
                  <c:v>DOM</c:v>
                </c:pt>
                <c:pt idx="19">
                  <c:v>TTO</c:v>
                </c:pt>
                <c:pt idx="20">
                  <c:v>MEX</c:v>
                </c:pt>
              </c:strCache>
            </c:strRef>
          </c:cat>
          <c:val>
            <c:numRef>
              <c:f>'Figure 10'!$M$57:$M$77</c:f>
              <c:numCache>
                <c:formatCode>0%</c:formatCode>
                <c:ptCount val="21"/>
                <c:pt idx="0">
                  <c:v>0</c:v>
                </c:pt>
                <c:pt idx="1">
                  <c:v>0</c:v>
                </c:pt>
                <c:pt idx="2">
                  <c:v>0</c:v>
                </c:pt>
                <c:pt idx="3">
                  <c:v>0</c:v>
                </c:pt>
                <c:pt idx="4">
                  <c:v>1.019229260015168E-2</c:v>
                </c:pt>
                <c:pt idx="5">
                  <c:v>9.5407076950235412E-3</c:v>
                </c:pt>
                <c:pt idx="6">
                  <c:v>3.1006743640945907E-3</c:v>
                </c:pt>
                <c:pt idx="7">
                  <c:v>3.0938281381938954E-3</c:v>
                </c:pt>
                <c:pt idx="8">
                  <c:v>3.0205674070221825E-3</c:v>
                </c:pt>
                <c:pt idx="9">
                  <c:v>0</c:v>
                </c:pt>
                <c:pt idx="10">
                  <c:v>1.6467498717993883E-4</c:v>
                </c:pt>
                <c:pt idx="11">
                  <c:v>2.3165473666868419E-3</c:v>
                </c:pt>
                <c:pt idx="12">
                  <c:v>0</c:v>
                </c:pt>
                <c:pt idx="13">
                  <c:v>4.3111527077335024E-3</c:v>
                </c:pt>
                <c:pt idx="14">
                  <c:v>0</c:v>
                </c:pt>
                <c:pt idx="15">
                  <c:v>9.0743703817882503E-3</c:v>
                </c:pt>
                <c:pt idx="16">
                  <c:v>0</c:v>
                </c:pt>
                <c:pt idx="17">
                  <c:v>3.7639637498699564E-3</c:v>
                </c:pt>
                <c:pt idx="18">
                  <c:v>6.8715302679309319E-5</c:v>
                </c:pt>
                <c:pt idx="19">
                  <c:v>0</c:v>
                </c:pt>
                <c:pt idx="20">
                  <c:v>0</c:v>
                </c:pt>
              </c:numCache>
            </c:numRef>
          </c:val>
          <c:extLst>
            <c:ext xmlns:c16="http://schemas.microsoft.com/office/drawing/2014/chart" uri="{C3380CC4-5D6E-409C-BE32-E72D297353CC}">
              <c16:uniqueId val="{00000002-17CF-4B08-A872-43D234E6DBC7}"/>
            </c:ext>
          </c:extLst>
        </c:ser>
        <c:dLbls>
          <c:showLegendKey val="0"/>
          <c:showVal val="0"/>
          <c:showCatName val="0"/>
          <c:showSerName val="0"/>
          <c:showPercent val="0"/>
          <c:showBubbleSize val="0"/>
        </c:dLbls>
        <c:gapWidth val="150"/>
        <c:overlap val="100"/>
        <c:axId val="234523264"/>
        <c:axId val="234533248"/>
      </c:barChart>
      <c:catAx>
        <c:axId val="234523264"/>
        <c:scaling>
          <c:orientation val="minMax"/>
        </c:scaling>
        <c:delete val="0"/>
        <c:axPos val="b"/>
        <c:numFmt formatCode="General" sourceLinked="0"/>
        <c:majorTickMark val="out"/>
        <c:minorTickMark val="none"/>
        <c:tickLblPos val="nextTo"/>
        <c:crossAx val="234533248"/>
        <c:crosses val="autoZero"/>
        <c:auto val="1"/>
        <c:lblAlgn val="ctr"/>
        <c:lblOffset val="100"/>
        <c:noMultiLvlLbl val="0"/>
      </c:catAx>
      <c:valAx>
        <c:axId val="234533248"/>
        <c:scaling>
          <c:orientation val="minMax"/>
        </c:scaling>
        <c:delete val="0"/>
        <c:axPos val="l"/>
        <c:title>
          <c:tx>
            <c:rich>
              <a:bodyPr rot="-5400000" vert="horz"/>
              <a:lstStyle/>
              <a:p>
                <a:pPr>
                  <a:defRPr/>
                </a:pPr>
                <a:r>
                  <a:rPr lang="en-US"/>
                  <a:t>Minimum cost of salaried labor for employees (% of GDP per worker)</a:t>
                </a:r>
                <a:endParaRPr lang="es-ES_tradnl"/>
              </a:p>
            </c:rich>
          </c:tx>
          <c:layout>
            <c:manualLayout>
              <c:xMode val="edge"/>
              <c:yMode val="edge"/>
              <c:x val="3.4057050117764988E-3"/>
              <c:y val="5.119874272335103E-2"/>
            </c:manualLayout>
          </c:layout>
          <c:overlay val="0"/>
        </c:title>
        <c:numFmt formatCode="0.0%" sourceLinked="0"/>
        <c:majorTickMark val="out"/>
        <c:minorTickMark val="none"/>
        <c:tickLblPos val="nextTo"/>
        <c:crossAx val="234523264"/>
        <c:crosses val="autoZero"/>
        <c:crossBetween val="between"/>
      </c:valAx>
    </c:plotArea>
    <c:legend>
      <c:legendPos val="b"/>
      <c:layout>
        <c:manualLayout>
          <c:xMode val="edge"/>
          <c:yMode val="edge"/>
          <c:x val="0.35249046871886763"/>
          <c:y val="0.93279364519353614"/>
          <c:w val="0.31367387880570774"/>
          <c:h val="4.9104992222204401E-2"/>
        </c:manualLayout>
      </c:layout>
      <c:overlay val="0"/>
    </c:legend>
    <c:plotVisOnly val="1"/>
    <c:dispBlanksAs val="gap"/>
    <c:showDLblsOverMax val="0"/>
  </c:chart>
  <c:spPr>
    <a:ln>
      <a:noFill/>
    </a:ln>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 11'!$O$29</c:f>
              <c:strCache>
                <c:ptCount val="1"/>
                <c:pt idx="0">
                  <c:v>Pensions</c:v>
                </c:pt>
              </c:strCache>
            </c:strRef>
          </c:tx>
          <c:spPr>
            <a:solidFill>
              <a:schemeClr val="tx2">
                <a:lumMod val="50000"/>
              </a:schemeClr>
            </a:solidFill>
          </c:spPr>
          <c:invertIfNegative val="0"/>
          <c:cat>
            <c:strRef>
              <c:f>'Figure 11'!$M$30:$M$50</c:f>
              <c:strCache>
                <c:ptCount val="21"/>
                <c:pt idx="0">
                  <c:v>BRA</c:v>
                </c:pt>
                <c:pt idx="1">
                  <c:v>PER</c:v>
                </c:pt>
                <c:pt idx="2">
                  <c:v>ARG</c:v>
                </c:pt>
                <c:pt idx="3">
                  <c:v>BOL</c:v>
                </c:pt>
                <c:pt idx="4">
                  <c:v>CRI</c:v>
                </c:pt>
                <c:pt idx="5">
                  <c:v>COL</c:v>
                </c:pt>
                <c:pt idx="6">
                  <c:v>URY</c:v>
                </c:pt>
                <c:pt idx="7">
                  <c:v>NIC</c:v>
                </c:pt>
                <c:pt idx="8">
                  <c:v>GTM</c:v>
                </c:pt>
                <c:pt idx="9">
                  <c:v>MEX</c:v>
                </c:pt>
                <c:pt idx="10">
                  <c:v>LAC</c:v>
                </c:pt>
                <c:pt idx="11">
                  <c:v>PAN</c:v>
                </c:pt>
                <c:pt idx="12">
                  <c:v>HND</c:v>
                </c:pt>
                <c:pt idx="13">
                  <c:v>DOM</c:v>
                </c:pt>
                <c:pt idx="14">
                  <c:v>VEN</c:v>
                </c:pt>
                <c:pt idx="15">
                  <c:v>ECU</c:v>
                </c:pt>
                <c:pt idx="16">
                  <c:v>PRY</c:v>
                </c:pt>
                <c:pt idx="17">
                  <c:v>SLV</c:v>
                </c:pt>
                <c:pt idx="18">
                  <c:v>JAM</c:v>
                </c:pt>
                <c:pt idx="19">
                  <c:v>CHL</c:v>
                </c:pt>
                <c:pt idx="20">
                  <c:v>TOT</c:v>
                </c:pt>
              </c:strCache>
            </c:strRef>
          </c:cat>
          <c:val>
            <c:numRef>
              <c:f>'Figure 11'!$O$30:$O$50</c:f>
              <c:numCache>
                <c:formatCode>0%</c:formatCode>
                <c:ptCount val="21"/>
                <c:pt idx="0">
                  <c:v>0.21643835616438356</c:v>
                </c:pt>
                <c:pt idx="2">
                  <c:v>0.11005890410958905</c:v>
                </c:pt>
                <c:pt idx="3">
                  <c:v>0.03</c:v>
                </c:pt>
                <c:pt idx="4">
                  <c:v>6.9476712328767121E-2</c:v>
                </c:pt>
                <c:pt idx="5">
                  <c:v>0.1298630136986301</c:v>
                </c:pt>
                <c:pt idx="6">
                  <c:v>7.4999999999999997E-2</c:v>
                </c:pt>
                <c:pt idx="7">
                  <c:v>7.0000000000000007E-2</c:v>
                </c:pt>
                <c:pt idx="8">
                  <c:v>3.6700000000000003E-2</c:v>
                </c:pt>
                <c:pt idx="9">
                  <c:v>7.1835616438356176E-2</c:v>
                </c:pt>
                <c:pt idx="10">
                  <c:v>7.7453115293530009E-2</c:v>
                </c:pt>
                <c:pt idx="11">
                  <c:v>5.1335616438356164E-2</c:v>
                </c:pt>
                <c:pt idx="12">
                  <c:v>1.4603858124170281E-2</c:v>
                </c:pt>
                <c:pt idx="13">
                  <c:v>7.6835616438356166E-2</c:v>
                </c:pt>
                <c:pt idx="14">
                  <c:v>9.0000000000000011E-2</c:v>
                </c:pt>
                <c:pt idx="15">
                  <c:v>3.4786676733621472E-2</c:v>
                </c:pt>
                <c:pt idx="16">
                  <c:v>0.15150684931506853</c:v>
                </c:pt>
                <c:pt idx="17">
                  <c:v>6.7500000000000004E-2</c:v>
                </c:pt>
                <c:pt idx="18">
                  <c:v>2.5000000000000001E-2</c:v>
                </c:pt>
                <c:pt idx="20">
                  <c:v>7.3214855494241657E-2</c:v>
                </c:pt>
              </c:numCache>
            </c:numRef>
          </c:val>
          <c:extLst>
            <c:ext xmlns:c16="http://schemas.microsoft.com/office/drawing/2014/chart" uri="{C3380CC4-5D6E-409C-BE32-E72D297353CC}">
              <c16:uniqueId val="{00000000-27BB-46EF-8C8C-339E82049E2F}"/>
            </c:ext>
          </c:extLst>
        </c:ser>
        <c:ser>
          <c:idx val="1"/>
          <c:order val="1"/>
          <c:tx>
            <c:strRef>
              <c:f>'Figure 11'!$P$29</c:f>
              <c:strCache>
                <c:ptCount val="1"/>
                <c:pt idx="0">
                  <c:v>Health</c:v>
                </c:pt>
              </c:strCache>
            </c:strRef>
          </c:tx>
          <c:spPr>
            <a:solidFill>
              <a:schemeClr val="accent1">
                <a:lumMod val="75000"/>
              </a:schemeClr>
            </a:solidFill>
          </c:spPr>
          <c:invertIfNegative val="0"/>
          <c:cat>
            <c:strRef>
              <c:f>'Figure 11'!$M$30:$M$50</c:f>
              <c:strCache>
                <c:ptCount val="21"/>
                <c:pt idx="0">
                  <c:v>BRA</c:v>
                </c:pt>
                <c:pt idx="1">
                  <c:v>PER</c:v>
                </c:pt>
                <c:pt idx="2">
                  <c:v>ARG</c:v>
                </c:pt>
                <c:pt idx="3">
                  <c:v>BOL</c:v>
                </c:pt>
                <c:pt idx="4">
                  <c:v>CRI</c:v>
                </c:pt>
                <c:pt idx="5">
                  <c:v>COL</c:v>
                </c:pt>
                <c:pt idx="6">
                  <c:v>URY</c:v>
                </c:pt>
                <c:pt idx="7">
                  <c:v>NIC</c:v>
                </c:pt>
                <c:pt idx="8">
                  <c:v>GTM</c:v>
                </c:pt>
                <c:pt idx="9">
                  <c:v>MEX</c:v>
                </c:pt>
                <c:pt idx="10">
                  <c:v>LAC</c:v>
                </c:pt>
                <c:pt idx="11">
                  <c:v>PAN</c:v>
                </c:pt>
                <c:pt idx="12">
                  <c:v>HND</c:v>
                </c:pt>
                <c:pt idx="13">
                  <c:v>DOM</c:v>
                </c:pt>
                <c:pt idx="14">
                  <c:v>VEN</c:v>
                </c:pt>
                <c:pt idx="15">
                  <c:v>ECU</c:v>
                </c:pt>
                <c:pt idx="16">
                  <c:v>PRY</c:v>
                </c:pt>
                <c:pt idx="17">
                  <c:v>SLV</c:v>
                </c:pt>
                <c:pt idx="18">
                  <c:v>JAM</c:v>
                </c:pt>
                <c:pt idx="19">
                  <c:v>CHL</c:v>
                </c:pt>
                <c:pt idx="20">
                  <c:v>TOT</c:v>
                </c:pt>
              </c:strCache>
            </c:strRef>
          </c:cat>
          <c:val>
            <c:numRef>
              <c:f>'Figure 11'!$P$30:$P$50</c:f>
              <c:numCache>
                <c:formatCode>0%</c:formatCode>
                <c:ptCount val="21"/>
                <c:pt idx="1">
                  <c:v>0.09</c:v>
                </c:pt>
                <c:pt idx="2">
                  <c:v>0.11363013698630138</c:v>
                </c:pt>
                <c:pt idx="3">
                  <c:v>0.1</c:v>
                </c:pt>
                <c:pt idx="4">
                  <c:v>0.1001027397260274</c:v>
                </c:pt>
                <c:pt idx="5">
                  <c:v>0</c:v>
                </c:pt>
                <c:pt idx="6">
                  <c:v>0.05</c:v>
                </c:pt>
                <c:pt idx="7">
                  <c:v>0.06</c:v>
                </c:pt>
                <c:pt idx="8">
                  <c:v>0.04</c:v>
                </c:pt>
                <c:pt idx="9">
                  <c:v>7.1508681303430424E-2</c:v>
                </c:pt>
                <c:pt idx="10">
                  <c:v>6.9027787947601504E-2</c:v>
                </c:pt>
                <c:pt idx="11">
                  <c:v>8.8835616438356163E-2</c:v>
                </c:pt>
                <c:pt idx="12">
                  <c:v>3.6509645310425706E-2</c:v>
                </c:pt>
                <c:pt idx="13">
                  <c:v>7.6727397260273972E-2</c:v>
                </c:pt>
                <c:pt idx="15">
                  <c:v>6.4074814241605993E-2</c:v>
                </c:pt>
                <c:pt idx="17">
                  <c:v>7.4999999999999997E-2</c:v>
                </c:pt>
              </c:numCache>
            </c:numRef>
          </c:val>
          <c:extLst>
            <c:ext xmlns:c16="http://schemas.microsoft.com/office/drawing/2014/chart" uri="{C3380CC4-5D6E-409C-BE32-E72D297353CC}">
              <c16:uniqueId val="{00000001-27BB-46EF-8C8C-339E82049E2F}"/>
            </c:ext>
          </c:extLst>
        </c:ser>
        <c:ser>
          <c:idx val="2"/>
          <c:order val="2"/>
          <c:tx>
            <c:strRef>
              <c:f>'Figure 11'!$Q$29</c:f>
              <c:strCache>
                <c:ptCount val="1"/>
                <c:pt idx="0">
                  <c:v>Other contrib.</c:v>
                </c:pt>
              </c:strCache>
            </c:strRef>
          </c:tx>
          <c:spPr>
            <a:solidFill>
              <a:schemeClr val="accent1">
                <a:lumMod val="60000"/>
                <a:lumOff val="40000"/>
              </a:schemeClr>
            </a:solidFill>
          </c:spPr>
          <c:invertIfNegative val="0"/>
          <c:cat>
            <c:strRef>
              <c:f>'Figure 11'!$M$30:$M$50</c:f>
              <c:strCache>
                <c:ptCount val="21"/>
                <c:pt idx="0">
                  <c:v>BRA</c:v>
                </c:pt>
                <c:pt idx="1">
                  <c:v>PER</c:v>
                </c:pt>
                <c:pt idx="2">
                  <c:v>ARG</c:v>
                </c:pt>
                <c:pt idx="3">
                  <c:v>BOL</c:v>
                </c:pt>
                <c:pt idx="4">
                  <c:v>CRI</c:v>
                </c:pt>
                <c:pt idx="5">
                  <c:v>COL</c:v>
                </c:pt>
                <c:pt idx="6">
                  <c:v>URY</c:v>
                </c:pt>
                <c:pt idx="7">
                  <c:v>NIC</c:v>
                </c:pt>
                <c:pt idx="8">
                  <c:v>GTM</c:v>
                </c:pt>
                <c:pt idx="9">
                  <c:v>MEX</c:v>
                </c:pt>
                <c:pt idx="10">
                  <c:v>LAC</c:v>
                </c:pt>
                <c:pt idx="11">
                  <c:v>PAN</c:v>
                </c:pt>
                <c:pt idx="12">
                  <c:v>HND</c:v>
                </c:pt>
                <c:pt idx="13">
                  <c:v>DOM</c:v>
                </c:pt>
                <c:pt idx="14">
                  <c:v>VEN</c:v>
                </c:pt>
                <c:pt idx="15">
                  <c:v>ECU</c:v>
                </c:pt>
                <c:pt idx="16">
                  <c:v>PRY</c:v>
                </c:pt>
                <c:pt idx="17">
                  <c:v>SLV</c:v>
                </c:pt>
                <c:pt idx="18">
                  <c:v>JAM</c:v>
                </c:pt>
                <c:pt idx="19">
                  <c:v>CHL</c:v>
                </c:pt>
                <c:pt idx="20">
                  <c:v>TOT</c:v>
                </c:pt>
              </c:strCache>
            </c:strRef>
          </c:cat>
          <c:val>
            <c:numRef>
              <c:f>'Figure 11'!$Q$30:$Q$50</c:f>
              <c:numCache>
                <c:formatCode>0%</c:formatCode>
                <c:ptCount val="21"/>
                <c:pt idx="0">
                  <c:v>0.1536712328767123</c:v>
                </c:pt>
                <c:pt idx="1">
                  <c:v>8.9633333333333329E-2</c:v>
                </c:pt>
                <c:pt idx="2">
                  <c:v>5.7680821917808225E-2</c:v>
                </c:pt>
                <c:pt idx="3">
                  <c:v>1.7100000000000001E-2</c:v>
                </c:pt>
                <c:pt idx="4">
                  <c:v>0.11693013698630138</c:v>
                </c:pt>
                <c:pt idx="5">
                  <c:v>0.13687561643835616</c:v>
                </c:pt>
                <c:pt idx="6">
                  <c:v>7.0250000000000007E-2</c:v>
                </c:pt>
                <c:pt idx="7">
                  <c:v>5.1643835616438358E-2</c:v>
                </c:pt>
                <c:pt idx="8">
                  <c:v>0.05</c:v>
                </c:pt>
                <c:pt idx="9">
                  <c:v>8.3079452054794514E-2</c:v>
                </c:pt>
                <c:pt idx="10">
                  <c:v>5.7255207591325727E-2</c:v>
                </c:pt>
                <c:pt idx="11">
                  <c:v>2.0432876712328768E-2</c:v>
                </c:pt>
                <c:pt idx="12">
                  <c:v>1.9715208467629881E-2</c:v>
                </c:pt>
                <c:pt idx="13">
                  <c:v>2.3808219178082193E-2</c:v>
                </c:pt>
                <c:pt idx="14">
                  <c:v>6.7525000000000002E-2</c:v>
                </c:pt>
                <c:pt idx="15">
                  <c:v>2.5586500436510458E-2</c:v>
                </c:pt>
                <c:pt idx="16">
                  <c:v>1.0821917808219178E-2</c:v>
                </c:pt>
                <c:pt idx="17">
                  <c:v>0.01</c:v>
                </c:pt>
                <c:pt idx="18">
                  <c:v>9.4249999999999987E-2</c:v>
                </c:pt>
                <c:pt idx="19">
                  <c:v>4.6100000000000002E-2</c:v>
                </c:pt>
                <c:pt idx="20">
                  <c:v>0</c:v>
                </c:pt>
              </c:numCache>
            </c:numRef>
          </c:val>
          <c:extLst>
            <c:ext xmlns:c16="http://schemas.microsoft.com/office/drawing/2014/chart" uri="{C3380CC4-5D6E-409C-BE32-E72D297353CC}">
              <c16:uniqueId val="{00000002-27BB-46EF-8C8C-339E82049E2F}"/>
            </c:ext>
          </c:extLst>
        </c:ser>
        <c:ser>
          <c:idx val="3"/>
          <c:order val="3"/>
          <c:tx>
            <c:strRef>
              <c:f>'Figure 11'!$R$29</c:f>
              <c:strCache>
                <c:ptCount val="1"/>
                <c:pt idx="0">
                  <c:v>Bonus</c:v>
                </c:pt>
              </c:strCache>
            </c:strRef>
          </c:tx>
          <c:spPr>
            <a:solidFill>
              <a:schemeClr val="accent6">
                <a:lumMod val="60000"/>
                <a:lumOff val="40000"/>
              </a:schemeClr>
            </a:solidFill>
          </c:spPr>
          <c:invertIfNegative val="0"/>
          <c:cat>
            <c:strRef>
              <c:f>'Figure 11'!$M$30:$M$50</c:f>
              <c:strCache>
                <c:ptCount val="21"/>
                <c:pt idx="0">
                  <c:v>BRA</c:v>
                </c:pt>
                <c:pt idx="1">
                  <c:v>PER</c:v>
                </c:pt>
                <c:pt idx="2">
                  <c:v>ARG</c:v>
                </c:pt>
                <c:pt idx="3">
                  <c:v>BOL</c:v>
                </c:pt>
                <c:pt idx="4">
                  <c:v>CRI</c:v>
                </c:pt>
                <c:pt idx="5">
                  <c:v>COL</c:v>
                </c:pt>
                <c:pt idx="6">
                  <c:v>URY</c:v>
                </c:pt>
                <c:pt idx="7">
                  <c:v>NIC</c:v>
                </c:pt>
                <c:pt idx="8">
                  <c:v>GTM</c:v>
                </c:pt>
                <c:pt idx="9">
                  <c:v>MEX</c:v>
                </c:pt>
                <c:pt idx="10">
                  <c:v>LAC</c:v>
                </c:pt>
                <c:pt idx="11">
                  <c:v>PAN</c:v>
                </c:pt>
                <c:pt idx="12">
                  <c:v>HND</c:v>
                </c:pt>
                <c:pt idx="13">
                  <c:v>DOM</c:v>
                </c:pt>
                <c:pt idx="14">
                  <c:v>VEN</c:v>
                </c:pt>
                <c:pt idx="15">
                  <c:v>ECU</c:v>
                </c:pt>
                <c:pt idx="16">
                  <c:v>PRY</c:v>
                </c:pt>
                <c:pt idx="17">
                  <c:v>SLV</c:v>
                </c:pt>
                <c:pt idx="18">
                  <c:v>JAM</c:v>
                </c:pt>
                <c:pt idx="19">
                  <c:v>CHL</c:v>
                </c:pt>
                <c:pt idx="20">
                  <c:v>TOT</c:v>
                </c:pt>
              </c:strCache>
            </c:strRef>
          </c:cat>
          <c:val>
            <c:numRef>
              <c:f>'Figure 11'!$R$30:$R$50</c:f>
              <c:numCache>
                <c:formatCode>0%</c:formatCode>
                <c:ptCount val="21"/>
                <c:pt idx="0">
                  <c:v>8.2191780821917804E-2</c:v>
                </c:pt>
                <c:pt idx="1">
                  <c:v>0.16438356164383561</c:v>
                </c:pt>
                <c:pt idx="2">
                  <c:v>8.2191780821917804E-2</c:v>
                </c:pt>
                <c:pt idx="3">
                  <c:v>0.16438356164383561</c:v>
                </c:pt>
                <c:pt idx="4">
                  <c:v>8.2191780821917804E-2</c:v>
                </c:pt>
                <c:pt idx="5">
                  <c:v>8.2191780821917804E-2</c:v>
                </c:pt>
                <c:pt idx="6">
                  <c:v>8.2191780821917804E-2</c:v>
                </c:pt>
                <c:pt idx="7">
                  <c:v>8.2191780821917804E-2</c:v>
                </c:pt>
                <c:pt idx="8">
                  <c:v>0.16438356164383561</c:v>
                </c:pt>
                <c:pt idx="9">
                  <c:v>4.1095890410958902E-2</c:v>
                </c:pt>
                <c:pt idx="10">
                  <c:v>8.4189734899566215E-2</c:v>
                </c:pt>
                <c:pt idx="11">
                  <c:v>8.2191780821917804E-2</c:v>
                </c:pt>
                <c:pt idx="12">
                  <c:v>0.16438356164383561</c:v>
                </c:pt>
                <c:pt idx="13">
                  <c:v>8.2191780821917804E-2</c:v>
                </c:pt>
                <c:pt idx="14">
                  <c:v>8.2191780821917804E-2</c:v>
                </c:pt>
                <c:pt idx="15">
                  <c:v>0.12215086237488608</c:v>
                </c:pt>
                <c:pt idx="16">
                  <c:v>8.2191780821917804E-2</c:v>
                </c:pt>
                <c:pt idx="17">
                  <c:v>4.1095890410958909E-2</c:v>
                </c:pt>
                <c:pt idx="18">
                  <c:v>0</c:v>
                </c:pt>
                <c:pt idx="19">
                  <c:v>0</c:v>
                </c:pt>
                <c:pt idx="20">
                  <c:v>0</c:v>
                </c:pt>
              </c:numCache>
            </c:numRef>
          </c:val>
          <c:extLst>
            <c:ext xmlns:c16="http://schemas.microsoft.com/office/drawing/2014/chart" uri="{C3380CC4-5D6E-409C-BE32-E72D297353CC}">
              <c16:uniqueId val="{00000003-27BB-46EF-8C8C-339E82049E2F}"/>
            </c:ext>
          </c:extLst>
        </c:ser>
        <c:ser>
          <c:idx val="4"/>
          <c:order val="4"/>
          <c:tx>
            <c:strRef>
              <c:f>'Figure 11'!$S$29</c:f>
              <c:strCache>
                <c:ptCount val="1"/>
                <c:pt idx="0">
                  <c:v>Annual leave</c:v>
                </c:pt>
              </c:strCache>
            </c:strRef>
          </c:tx>
          <c:spPr>
            <a:solidFill>
              <a:schemeClr val="accent6">
                <a:lumMod val="75000"/>
              </a:schemeClr>
            </a:solidFill>
          </c:spPr>
          <c:invertIfNegative val="0"/>
          <c:cat>
            <c:strRef>
              <c:f>'Figure 11'!$M$30:$M$50</c:f>
              <c:strCache>
                <c:ptCount val="21"/>
                <c:pt idx="0">
                  <c:v>BRA</c:v>
                </c:pt>
                <c:pt idx="1">
                  <c:v>PER</c:v>
                </c:pt>
                <c:pt idx="2">
                  <c:v>ARG</c:v>
                </c:pt>
                <c:pt idx="3">
                  <c:v>BOL</c:v>
                </c:pt>
                <c:pt idx="4">
                  <c:v>CRI</c:v>
                </c:pt>
                <c:pt idx="5">
                  <c:v>COL</c:v>
                </c:pt>
                <c:pt idx="6">
                  <c:v>URY</c:v>
                </c:pt>
                <c:pt idx="7">
                  <c:v>NIC</c:v>
                </c:pt>
                <c:pt idx="8">
                  <c:v>GTM</c:v>
                </c:pt>
                <c:pt idx="9">
                  <c:v>MEX</c:v>
                </c:pt>
                <c:pt idx="10">
                  <c:v>LAC</c:v>
                </c:pt>
                <c:pt idx="11">
                  <c:v>PAN</c:v>
                </c:pt>
                <c:pt idx="12">
                  <c:v>HND</c:v>
                </c:pt>
                <c:pt idx="13">
                  <c:v>DOM</c:v>
                </c:pt>
                <c:pt idx="14">
                  <c:v>VEN</c:v>
                </c:pt>
                <c:pt idx="15">
                  <c:v>ECU</c:v>
                </c:pt>
                <c:pt idx="16">
                  <c:v>PRY</c:v>
                </c:pt>
                <c:pt idx="17">
                  <c:v>SLV</c:v>
                </c:pt>
                <c:pt idx="18">
                  <c:v>JAM</c:v>
                </c:pt>
                <c:pt idx="19">
                  <c:v>CHL</c:v>
                </c:pt>
                <c:pt idx="20">
                  <c:v>TOT</c:v>
                </c:pt>
              </c:strCache>
            </c:strRef>
          </c:cat>
          <c:val>
            <c:numRef>
              <c:f>'Figure 11'!$S$30:$S$50</c:f>
              <c:numCache>
                <c:formatCode>0%</c:formatCode>
                <c:ptCount val="21"/>
                <c:pt idx="0">
                  <c:v>0.1095890410958904</c:v>
                </c:pt>
                <c:pt idx="1">
                  <c:v>8.2191780821917804E-2</c:v>
                </c:pt>
                <c:pt idx="2">
                  <c:v>3.8356164383561646E-2</c:v>
                </c:pt>
                <c:pt idx="3">
                  <c:v>5.4794520547945202E-2</c:v>
                </c:pt>
                <c:pt idx="4">
                  <c:v>3.8356164383561646E-2</c:v>
                </c:pt>
                <c:pt idx="5">
                  <c:v>4.1095890410958902E-2</c:v>
                </c:pt>
                <c:pt idx="6">
                  <c:v>5.7534246575342472E-2</c:v>
                </c:pt>
                <c:pt idx="7">
                  <c:v>8.2191780821917804E-2</c:v>
                </c:pt>
                <c:pt idx="8">
                  <c:v>4.1095890410958902E-2</c:v>
                </c:pt>
                <c:pt idx="9">
                  <c:v>3.8356164383561639E-2</c:v>
                </c:pt>
                <c:pt idx="10">
                  <c:v>5.3972602739726025E-2</c:v>
                </c:pt>
                <c:pt idx="11">
                  <c:v>8.2191780821917804E-2</c:v>
                </c:pt>
                <c:pt idx="12">
                  <c:v>5.4794520547945202E-2</c:v>
                </c:pt>
                <c:pt idx="13">
                  <c:v>4.9315068493150691E-2</c:v>
                </c:pt>
                <c:pt idx="14">
                  <c:v>5.2054794520547946E-2</c:v>
                </c:pt>
                <c:pt idx="15">
                  <c:v>4.1095890410958909E-2</c:v>
                </c:pt>
                <c:pt idx="16">
                  <c:v>3.287671232876712E-2</c:v>
                </c:pt>
                <c:pt idx="17">
                  <c:v>6.5753424657534254E-2</c:v>
                </c:pt>
                <c:pt idx="18">
                  <c:v>3.8356164383561646E-2</c:v>
                </c:pt>
                <c:pt idx="19">
                  <c:v>4.1095890410958902E-2</c:v>
                </c:pt>
                <c:pt idx="20">
                  <c:v>3.8356164383561646E-2</c:v>
                </c:pt>
              </c:numCache>
            </c:numRef>
          </c:val>
          <c:extLst>
            <c:ext xmlns:c16="http://schemas.microsoft.com/office/drawing/2014/chart" uri="{C3380CC4-5D6E-409C-BE32-E72D297353CC}">
              <c16:uniqueId val="{00000004-27BB-46EF-8C8C-339E82049E2F}"/>
            </c:ext>
          </c:extLst>
        </c:ser>
        <c:ser>
          <c:idx val="5"/>
          <c:order val="5"/>
          <c:tx>
            <c:strRef>
              <c:f>'Figure 11'!$T$29</c:f>
              <c:strCache>
                <c:ptCount val="1"/>
                <c:pt idx="0">
                  <c:v>Severance payment (without just cause)</c:v>
                </c:pt>
              </c:strCache>
            </c:strRef>
          </c:tx>
          <c:spPr>
            <a:solidFill>
              <a:schemeClr val="accent5">
                <a:lumMod val="40000"/>
                <a:lumOff val="60000"/>
              </a:schemeClr>
            </a:solidFill>
          </c:spPr>
          <c:invertIfNegative val="0"/>
          <c:cat>
            <c:strRef>
              <c:f>'Figure 11'!$M$30:$M$50</c:f>
              <c:strCache>
                <c:ptCount val="21"/>
                <c:pt idx="0">
                  <c:v>BRA</c:v>
                </c:pt>
                <c:pt idx="1">
                  <c:v>PER</c:v>
                </c:pt>
                <c:pt idx="2">
                  <c:v>ARG</c:v>
                </c:pt>
                <c:pt idx="3">
                  <c:v>BOL</c:v>
                </c:pt>
                <c:pt idx="4">
                  <c:v>CRI</c:v>
                </c:pt>
                <c:pt idx="5">
                  <c:v>COL</c:v>
                </c:pt>
                <c:pt idx="6">
                  <c:v>URY</c:v>
                </c:pt>
                <c:pt idx="7">
                  <c:v>NIC</c:v>
                </c:pt>
                <c:pt idx="8">
                  <c:v>GTM</c:v>
                </c:pt>
                <c:pt idx="9">
                  <c:v>MEX</c:v>
                </c:pt>
                <c:pt idx="10">
                  <c:v>LAC</c:v>
                </c:pt>
                <c:pt idx="11">
                  <c:v>PAN</c:v>
                </c:pt>
                <c:pt idx="12">
                  <c:v>HND</c:v>
                </c:pt>
                <c:pt idx="13">
                  <c:v>DOM</c:v>
                </c:pt>
                <c:pt idx="14">
                  <c:v>VEN</c:v>
                </c:pt>
                <c:pt idx="15">
                  <c:v>ECU</c:v>
                </c:pt>
                <c:pt idx="16">
                  <c:v>PRY</c:v>
                </c:pt>
                <c:pt idx="17">
                  <c:v>SLV</c:v>
                </c:pt>
                <c:pt idx="18">
                  <c:v>JAM</c:v>
                </c:pt>
                <c:pt idx="19">
                  <c:v>CHL</c:v>
                </c:pt>
                <c:pt idx="20">
                  <c:v>TOT</c:v>
                </c:pt>
              </c:strCache>
            </c:strRef>
          </c:cat>
          <c:val>
            <c:numRef>
              <c:f>'Figure 11'!$T$30:$T$50</c:f>
              <c:numCache>
                <c:formatCode>0%</c:formatCode>
                <c:ptCount val="21"/>
                <c:pt idx="0">
                  <c:v>3.1561643835616437E-2</c:v>
                </c:pt>
                <c:pt idx="1">
                  <c:v>0.12328767123287672</c:v>
                </c:pt>
                <c:pt idx="2">
                  <c:v>8.2191780821917804E-2</c:v>
                </c:pt>
                <c:pt idx="3">
                  <c:v>8.2191780821917804E-2</c:v>
                </c:pt>
                <c:pt idx="4">
                  <c:v>5.8082191780821926E-2</c:v>
                </c:pt>
                <c:pt idx="5">
                  <c:v>6.0273972602739735E-2</c:v>
                </c:pt>
                <c:pt idx="6">
                  <c:v>9.808219178082192E-2</c:v>
                </c:pt>
                <c:pt idx="7">
                  <c:v>7.1232876712328766E-2</c:v>
                </c:pt>
                <c:pt idx="8">
                  <c:v>8.2191780821917818E-2</c:v>
                </c:pt>
                <c:pt idx="9">
                  <c:v>0.10410958904109588</c:v>
                </c:pt>
                <c:pt idx="10">
                  <c:v>7.2865753424657564E-2</c:v>
                </c:pt>
                <c:pt idx="11">
                  <c:v>6.5205479452054807E-2</c:v>
                </c:pt>
                <c:pt idx="12">
                  <c:v>8.2191780821917804E-2</c:v>
                </c:pt>
                <c:pt idx="13">
                  <c:v>6.3013698630136977E-2</c:v>
                </c:pt>
                <c:pt idx="14">
                  <c:v>8.2191780821917804E-2</c:v>
                </c:pt>
                <c:pt idx="15">
                  <c:v>8.2191780821917818E-2</c:v>
                </c:pt>
                <c:pt idx="16">
                  <c:v>4.1095890410958909E-2</c:v>
                </c:pt>
                <c:pt idx="17">
                  <c:v>8.2191780821917818E-2</c:v>
                </c:pt>
                <c:pt idx="18">
                  <c:v>3.8356164383561646E-2</c:v>
                </c:pt>
                <c:pt idx="19">
                  <c:v>8.2191780821917804E-2</c:v>
                </c:pt>
                <c:pt idx="20">
                  <c:v>4.5479452054794527E-2</c:v>
                </c:pt>
              </c:numCache>
            </c:numRef>
          </c:val>
          <c:extLst>
            <c:ext xmlns:c16="http://schemas.microsoft.com/office/drawing/2014/chart" uri="{C3380CC4-5D6E-409C-BE32-E72D297353CC}">
              <c16:uniqueId val="{00000005-27BB-46EF-8C8C-339E82049E2F}"/>
            </c:ext>
          </c:extLst>
        </c:ser>
        <c:ser>
          <c:idx val="6"/>
          <c:order val="6"/>
          <c:tx>
            <c:strRef>
              <c:f>'Figure 11'!$U$29</c:f>
              <c:strCache>
                <c:ptCount val="1"/>
                <c:pt idx="0">
                  <c:v>Firing notice</c:v>
                </c:pt>
              </c:strCache>
            </c:strRef>
          </c:tx>
          <c:spPr>
            <a:solidFill>
              <a:schemeClr val="accent5">
                <a:lumMod val="75000"/>
              </a:schemeClr>
            </a:solidFill>
          </c:spPr>
          <c:invertIfNegative val="0"/>
          <c:cat>
            <c:strRef>
              <c:f>'Figure 11'!$M$30:$M$50</c:f>
              <c:strCache>
                <c:ptCount val="21"/>
                <c:pt idx="0">
                  <c:v>BRA</c:v>
                </c:pt>
                <c:pt idx="1">
                  <c:v>PER</c:v>
                </c:pt>
                <c:pt idx="2">
                  <c:v>ARG</c:v>
                </c:pt>
                <c:pt idx="3">
                  <c:v>BOL</c:v>
                </c:pt>
                <c:pt idx="4">
                  <c:v>CRI</c:v>
                </c:pt>
                <c:pt idx="5">
                  <c:v>COL</c:v>
                </c:pt>
                <c:pt idx="6">
                  <c:v>URY</c:v>
                </c:pt>
                <c:pt idx="7">
                  <c:v>NIC</c:v>
                </c:pt>
                <c:pt idx="8">
                  <c:v>GTM</c:v>
                </c:pt>
                <c:pt idx="9">
                  <c:v>MEX</c:v>
                </c:pt>
                <c:pt idx="10">
                  <c:v>LAC</c:v>
                </c:pt>
                <c:pt idx="11">
                  <c:v>PAN</c:v>
                </c:pt>
                <c:pt idx="12">
                  <c:v>HND</c:v>
                </c:pt>
                <c:pt idx="13">
                  <c:v>DOM</c:v>
                </c:pt>
                <c:pt idx="14">
                  <c:v>VEN</c:v>
                </c:pt>
                <c:pt idx="15">
                  <c:v>ECU</c:v>
                </c:pt>
                <c:pt idx="16">
                  <c:v>PRY</c:v>
                </c:pt>
                <c:pt idx="17">
                  <c:v>SLV</c:v>
                </c:pt>
                <c:pt idx="18">
                  <c:v>JAM</c:v>
                </c:pt>
                <c:pt idx="19">
                  <c:v>CHL</c:v>
                </c:pt>
                <c:pt idx="20">
                  <c:v>TOT</c:v>
                </c:pt>
              </c:strCache>
            </c:strRef>
          </c:cat>
          <c:val>
            <c:numRef>
              <c:f>'Figure 11'!$U$30:$U$50</c:f>
              <c:numCache>
                <c:formatCode>0%</c:formatCode>
                <c:ptCount val="21"/>
                <c:pt idx="0">
                  <c:v>2.3013698630136987E-2</c:v>
                </c:pt>
                <c:pt idx="1">
                  <c:v>0</c:v>
                </c:pt>
                <c:pt idx="2">
                  <c:v>3.287671232876712E-2</c:v>
                </c:pt>
                <c:pt idx="3">
                  <c:v>4.9315068493150691E-2</c:v>
                </c:pt>
                <c:pt idx="4">
                  <c:v>1.643835616438356E-2</c:v>
                </c:pt>
                <c:pt idx="5">
                  <c:v>4.10958904109589E-3</c:v>
                </c:pt>
                <c:pt idx="6">
                  <c:v>0</c:v>
                </c:pt>
                <c:pt idx="7">
                  <c:v>0</c:v>
                </c:pt>
                <c:pt idx="8">
                  <c:v>0</c:v>
                </c:pt>
                <c:pt idx="9">
                  <c:v>0</c:v>
                </c:pt>
                <c:pt idx="10">
                  <c:v>1.0698630136986301E-2</c:v>
                </c:pt>
                <c:pt idx="11">
                  <c:v>0</c:v>
                </c:pt>
                <c:pt idx="12">
                  <c:v>1.643835616438356E-2</c:v>
                </c:pt>
                <c:pt idx="13">
                  <c:v>1.5342465753424656E-2</c:v>
                </c:pt>
                <c:pt idx="14">
                  <c:v>0</c:v>
                </c:pt>
                <c:pt idx="15">
                  <c:v>0</c:v>
                </c:pt>
                <c:pt idx="16">
                  <c:v>2.4657534246575345E-2</c:v>
                </c:pt>
                <c:pt idx="17">
                  <c:v>0</c:v>
                </c:pt>
                <c:pt idx="18">
                  <c:v>1.5342465753424659E-2</c:v>
                </c:pt>
                <c:pt idx="19">
                  <c:v>1.643835616438356E-2</c:v>
                </c:pt>
                <c:pt idx="20">
                  <c:v>0</c:v>
                </c:pt>
              </c:numCache>
            </c:numRef>
          </c:val>
          <c:extLst>
            <c:ext xmlns:c16="http://schemas.microsoft.com/office/drawing/2014/chart" uri="{C3380CC4-5D6E-409C-BE32-E72D297353CC}">
              <c16:uniqueId val="{00000006-27BB-46EF-8C8C-339E82049E2F}"/>
            </c:ext>
          </c:extLst>
        </c:ser>
        <c:dLbls>
          <c:showLegendKey val="0"/>
          <c:showVal val="0"/>
          <c:showCatName val="0"/>
          <c:showSerName val="0"/>
          <c:showPercent val="0"/>
          <c:showBubbleSize val="0"/>
        </c:dLbls>
        <c:gapWidth val="150"/>
        <c:overlap val="100"/>
        <c:axId val="234453248"/>
        <c:axId val="234459136"/>
      </c:barChart>
      <c:catAx>
        <c:axId val="234453248"/>
        <c:scaling>
          <c:orientation val="minMax"/>
        </c:scaling>
        <c:delete val="0"/>
        <c:axPos val="b"/>
        <c:numFmt formatCode="General" sourceLinked="0"/>
        <c:majorTickMark val="out"/>
        <c:minorTickMark val="none"/>
        <c:tickLblPos val="nextTo"/>
        <c:crossAx val="234459136"/>
        <c:crosses val="autoZero"/>
        <c:auto val="1"/>
        <c:lblAlgn val="ctr"/>
        <c:lblOffset val="100"/>
        <c:noMultiLvlLbl val="0"/>
      </c:catAx>
      <c:valAx>
        <c:axId val="234459136"/>
        <c:scaling>
          <c:orientation val="minMax"/>
        </c:scaling>
        <c:delete val="0"/>
        <c:axPos val="l"/>
        <c:title>
          <c:tx>
            <c:rich>
              <a:bodyPr rot="-5400000" vert="horz"/>
              <a:lstStyle/>
              <a:p>
                <a:pPr>
                  <a:defRPr/>
                </a:pPr>
                <a:r>
                  <a:rPr lang="en-US"/>
                  <a:t>Cost of salaried labor for employers (% of average annual formal wages)</a:t>
                </a:r>
              </a:p>
            </c:rich>
          </c:tx>
          <c:overlay val="0"/>
        </c:title>
        <c:numFmt formatCode="0%" sourceLinked="1"/>
        <c:majorTickMark val="out"/>
        <c:minorTickMark val="none"/>
        <c:tickLblPos val="nextTo"/>
        <c:crossAx val="234453248"/>
        <c:crosses val="autoZero"/>
        <c:crossBetween val="between"/>
      </c:valAx>
    </c:plotArea>
    <c:legend>
      <c:legendPos val="b"/>
      <c:overlay val="0"/>
    </c:legend>
    <c:plotVisOnly val="1"/>
    <c:dispBlanksAs val="gap"/>
    <c:showDLblsOverMax val="0"/>
  </c:chart>
  <c:spPr>
    <a:ln>
      <a:noFill/>
    </a:ln>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Sheet1!$B$30</c:f>
              <c:strCache>
                <c:ptCount val="1"/>
                <c:pt idx="0">
                  <c:v>Seguridad Social del empleado</c:v>
                </c:pt>
              </c:strCache>
            </c:strRef>
          </c:tx>
          <c:spPr>
            <a:solidFill>
              <a:schemeClr val="tx2">
                <a:lumMod val="50000"/>
              </a:schemeClr>
            </a:solidFill>
          </c:spPr>
          <c:invertIfNegative val="0"/>
          <c:cat>
            <c:strRef>
              <c:f>Sheet1!$A$32:$A$52</c:f>
              <c:strCache>
                <c:ptCount val="21"/>
                <c:pt idx="0">
                  <c:v>ARG</c:v>
                </c:pt>
                <c:pt idx="1">
                  <c:v>BOL</c:v>
                </c:pt>
                <c:pt idx="2">
                  <c:v>PER</c:v>
                </c:pt>
                <c:pt idx="3">
                  <c:v>URY</c:v>
                </c:pt>
                <c:pt idx="4">
                  <c:v>BRA</c:v>
                </c:pt>
                <c:pt idx="5">
                  <c:v>COL</c:v>
                </c:pt>
                <c:pt idx="6">
                  <c:v>MEX</c:v>
                </c:pt>
                <c:pt idx="7">
                  <c:v>ECU</c:v>
                </c:pt>
                <c:pt idx="8">
                  <c:v>HND</c:v>
                </c:pt>
                <c:pt idx="9">
                  <c:v>CRI</c:v>
                </c:pt>
                <c:pt idx="10">
                  <c:v>CHL</c:v>
                </c:pt>
                <c:pt idx="11">
                  <c:v>GTM</c:v>
                </c:pt>
                <c:pt idx="12">
                  <c:v>VEN</c:v>
                </c:pt>
                <c:pt idx="13">
                  <c:v>SLV</c:v>
                </c:pt>
                <c:pt idx="14">
                  <c:v>PAN</c:v>
                </c:pt>
                <c:pt idx="15">
                  <c:v>NIC</c:v>
                </c:pt>
                <c:pt idx="16">
                  <c:v>DOM</c:v>
                </c:pt>
                <c:pt idx="17">
                  <c:v>PRY</c:v>
                </c:pt>
                <c:pt idx="18">
                  <c:v>JAM</c:v>
                </c:pt>
                <c:pt idx="19">
                  <c:v>TTO</c:v>
                </c:pt>
                <c:pt idx="20">
                  <c:v>BRB</c:v>
                </c:pt>
              </c:strCache>
            </c:strRef>
          </c:cat>
          <c:val>
            <c:numRef>
              <c:f>Sheet1!$B$32:$B$52</c:f>
              <c:numCache>
                <c:formatCode>0%</c:formatCode>
                <c:ptCount val="21"/>
                <c:pt idx="0">
                  <c:v>0.20156716417910442</c:v>
                </c:pt>
                <c:pt idx="1">
                  <c:v>0.12709999999999999</c:v>
                </c:pt>
                <c:pt idx="2">
                  <c:v>9.7500000000000003E-2</c:v>
                </c:pt>
                <c:pt idx="3">
                  <c:v>0.1999489427672575</c:v>
                </c:pt>
                <c:pt idx="4">
                  <c:v>9.3343162397179269E-2</c:v>
                </c:pt>
                <c:pt idx="5">
                  <c:v>7.6417910447761195E-2</c:v>
                </c:pt>
                <c:pt idx="6">
                  <c:v>2.631684824878975E-2</c:v>
                </c:pt>
                <c:pt idx="7">
                  <c:v>0.11309016393442625</c:v>
                </c:pt>
                <c:pt idx="8">
                  <c:v>2.3739741707387369E-2</c:v>
                </c:pt>
                <c:pt idx="9">
                  <c:v>7.4933955223880605E-2</c:v>
                </c:pt>
                <c:pt idx="10">
                  <c:v>0.19078356181553863</c:v>
                </c:pt>
                <c:pt idx="11">
                  <c:v>3.8725000000000002E-2</c:v>
                </c:pt>
                <c:pt idx="12">
                  <c:v>5.5447761194029846E-2</c:v>
                </c:pt>
                <c:pt idx="13">
                  <c:v>8.9110480164062547E-2</c:v>
                </c:pt>
                <c:pt idx="14">
                  <c:v>0.11111940298507461</c:v>
                </c:pt>
                <c:pt idx="15">
                  <c:v>4.6875E-2</c:v>
                </c:pt>
                <c:pt idx="16">
                  <c:v>4.8702985074626864E-2</c:v>
                </c:pt>
                <c:pt idx="17">
                  <c:v>9.8059701492537302E-2</c:v>
                </c:pt>
                <c:pt idx="18">
                  <c:v>6.6997479834238233E-2</c:v>
                </c:pt>
                <c:pt idx="19">
                  <c:v>4.7832083585207824E-2</c:v>
                </c:pt>
                <c:pt idx="20">
                  <c:v>9.0069550010344293E-2</c:v>
                </c:pt>
              </c:numCache>
            </c:numRef>
          </c:val>
          <c:extLst>
            <c:ext xmlns:c16="http://schemas.microsoft.com/office/drawing/2014/chart" uri="{C3380CC4-5D6E-409C-BE32-E72D297353CC}">
              <c16:uniqueId val="{00000000-65FA-43C4-802C-64777FF93C1E}"/>
            </c:ext>
          </c:extLst>
        </c:ser>
        <c:ser>
          <c:idx val="1"/>
          <c:order val="1"/>
          <c:tx>
            <c:strRef>
              <c:f>Sheet1!$C$30</c:f>
              <c:strCache>
                <c:ptCount val="1"/>
                <c:pt idx="0">
                  <c:v>Seguridad Social del empleador</c:v>
                </c:pt>
              </c:strCache>
            </c:strRef>
          </c:tx>
          <c:spPr>
            <a:solidFill>
              <a:schemeClr val="accent1">
                <a:lumMod val="75000"/>
              </a:schemeClr>
            </a:solidFill>
          </c:spPr>
          <c:invertIfNegative val="0"/>
          <c:cat>
            <c:strRef>
              <c:f>Sheet1!$A$32:$A$52</c:f>
              <c:strCache>
                <c:ptCount val="21"/>
                <c:pt idx="0">
                  <c:v>ARG</c:v>
                </c:pt>
                <c:pt idx="1">
                  <c:v>BOL</c:v>
                </c:pt>
                <c:pt idx="2">
                  <c:v>PER</c:v>
                </c:pt>
                <c:pt idx="3">
                  <c:v>URY</c:v>
                </c:pt>
                <c:pt idx="4">
                  <c:v>BRA</c:v>
                </c:pt>
                <c:pt idx="5">
                  <c:v>COL</c:v>
                </c:pt>
                <c:pt idx="6">
                  <c:v>MEX</c:v>
                </c:pt>
                <c:pt idx="7">
                  <c:v>ECU</c:v>
                </c:pt>
                <c:pt idx="8">
                  <c:v>HND</c:v>
                </c:pt>
                <c:pt idx="9">
                  <c:v>CRI</c:v>
                </c:pt>
                <c:pt idx="10">
                  <c:v>CHL</c:v>
                </c:pt>
                <c:pt idx="11">
                  <c:v>GTM</c:v>
                </c:pt>
                <c:pt idx="12">
                  <c:v>VEN</c:v>
                </c:pt>
                <c:pt idx="13">
                  <c:v>SLV</c:v>
                </c:pt>
                <c:pt idx="14">
                  <c:v>PAN</c:v>
                </c:pt>
                <c:pt idx="15">
                  <c:v>NIC</c:v>
                </c:pt>
                <c:pt idx="16">
                  <c:v>DOM</c:v>
                </c:pt>
                <c:pt idx="17">
                  <c:v>PRY</c:v>
                </c:pt>
                <c:pt idx="18">
                  <c:v>JAM</c:v>
                </c:pt>
                <c:pt idx="19">
                  <c:v>TTO</c:v>
                </c:pt>
                <c:pt idx="20">
                  <c:v>BRB</c:v>
                </c:pt>
              </c:strCache>
            </c:strRef>
          </c:cat>
          <c:val>
            <c:numRef>
              <c:f>Sheet1!$C$32:$C$52</c:f>
              <c:numCache>
                <c:formatCode>0%</c:formatCode>
                <c:ptCount val="21"/>
                <c:pt idx="0">
                  <c:v>0.28328358208955223</c:v>
                </c:pt>
                <c:pt idx="1">
                  <c:v>0.16710000000000003</c:v>
                </c:pt>
                <c:pt idx="2">
                  <c:v>7.2224999999999998E-2</c:v>
                </c:pt>
                <c:pt idx="3">
                  <c:v>0.19525000000000001</c:v>
                </c:pt>
                <c:pt idx="4">
                  <c:v>0.3410251320446358</c:v>
                </c:pt>
                <c:pt idx="5">
                  <c:v>0.35926895522388058</c:v>
                </c:pt>
                <c:pt idx="6">
                  <c:v>0.21273418204389907</c:v>
                </c:pt>
                <c:pt idx="7">
                  <c:v>0.13097745901639346</c:v>
                </c:pt>
                <c:pt idx="8">
                  <c:v>4.6055098912331498E-2</c:v>
                </c:pt>
                <c:pt idx="9">
                  <c:v>0.2138518656716418</c:v>
                </c:pt>
                <c:pt idx="10">
                  <c:v>4.6100000000000002E-2</c:v>
                </c:pt>
                <c:pt idx="11">
                  <c:v>0.10752500000000001</c:v>
                </c:pt>
                <c:pt idx="12">
                  <c:v>0.15749999999999997</c:v>
                </c:pt>
                <c:pt idx="13">
                  <c:v>0.14402620041015635</c:v>
                </c:pt>
                <c:pt idx="14">
                  <c:v>0.13923528358208956</c:v>
                </c:pt>
                <c:pt idx="15">
                  <c:v>0.1417910447761194</c:v>
                </c:pt>
                <c:pt idx="16">
                  <c:v>0.13573116776012031</c:v>
                </c:pt>
                <c:pt idx="17">
                  <c:v>0.16343283582089554</c:v>
                </c:pt>
                <c:pt idx="18">
                  <c:v>0.11999742840228392</c:v>
                </c:pt>
                <c:pt idx="19">
                  <c:v>7.7724540107612206E-2</c:v>
                </c:pt>
                <c:pt idx="20">
                  <c:v>0.10476030901090666</c:v>
                </c:pt>
              </c:numCache>
            </c:numRef>
          </c:val>
          <c:extLst>
            <c:ext xmlns:c16="http://schemas.microsoft.com/office/drawing/2014/chart" uri="{C3380CC4-5D6E-409C-BE32-E72D297353CC}">
              <c16:uniqueId val="{00000001-65FA-43C4-802C-64777FF93C1E}"/>
            </c:ext>
          </c:extLst>
        </c:ser>
        <c:ser>
          <c:idx val="2"/>
          <c:order val="2"/>
          <c:tx>
            <c:strRef>
              <c:f>Sheet1!$D$30</c:f>
              <c:strCache>
                <c:ptCount val="1"/>
                <c:pt idx="0">
                  <c:v>Vacaciones</c:v>
                </c:pt>
              </c:strCache>
            </c:strRef>
          </c:tx>
          <c:spPr>
            <a:solidFill>
              <a:schemeClr val="accent1">
                <a:lumMod val="60000"/>
                <a:lumOff val="40000"/>
              </a:schemeClr>
            </a:solidFill>
          </c:spPr>
          <c:invertIfNegative val="0"/>
          <c:cat>
            <c:strRef>
              <c:f>Sheet1!$A$32:$A$52</c:f>
              <c:strCache>
                <c:ptCount val="21"/>
                <c:pt idx="0">
                  <c:v>ARG</c:v>
                </c:pt>
                <c:pt idx="1">
                  <c:v>BOL</c:v>
                </c:pt>
                <c:pt idx="2">
                  <c:v>PER</c:v>
                </c:pt>
                <c:pt idx="3">
                  <c:v>URY</c:v>
                </c:pt>
                <c:pt idx="4">
                  <c:v>BRA</c:v>
                </c:pt>
                <c:pt idx="5">
                  <c:v>COL</c:v>
                </c:pt>
                <c:pt idx="6">
                  <c:v>MEX</c:v>
                </c:pt>
                <c:pt idx="7">
                  <c:v>ECU</c:v>
                </c:pt>
                <c:pt idx="8">
                  <c:v>HND</c:v>
                </c:pt>
                <c:pt idx="9">
                  <c:v>CRI</c:v>
                </c:pt>
                <c:pt idx="10">
                  <c:v>CHL</c:v>
                </c:pt>
                <c:pt idx="11">
                  <c:v>GTM</c:v>
                </c:pt>
                <c:pt idx="12">
                  <c:v>VEN</c:v>
                </c:pt>
                <c:pt idx="13">
                  <c:v>SLV</c:v>
                </c:pt>
                <c:pt idx="14">
                  <c:v>PAN</c:v>
                </c:pt>
                <c:pt idx="15">
                  <c:v>NIC</c:v>
                </c:pt>
                <c:pt idx="16">
                  <c:v>DOM</c:v>
                </c:pt>
                <c:pt idx="17">
                  <c:v>PRY</c:v>
                </c:pt>
                <c:pt idx="18">
                  <c:v>JAM</c:v>
                </c:pt>
                <c:pt idx="19">
                  <c:v>TTO</c:v>
                </c:pt>
                <c:pt idx="20">
                  <c:v>BRB</c:v>
                </c:pt>
              </c:strCache>
            </c:strRef>
          </c:cat>
          <c:val>
            <c:numRef>
              <c:f>Sheet1!$D$32:$D$52</c:f>
              <c:numCache>
                <c:formatCode>0%</c:formatCode>
                <c:ptCount val="21"/>
                <c:pt idx="0">
                  <c:v>3.888888888888889E-2</c:v>
                </c:pt>
                <c:pt idx="1">
                  <c:v>5.5555555555555552E-2</c:v>
                </c:pt>
                <c:pt idx="2">
                  <c:v>8.3333333333333329E-2</c:v>
                </c:pt>
                <c:pt idx="3">
                  <c:v>5.8333333333333334E-2</c:v>
                </c:pt>
                <c:pt idx="4">
                  <c:v>0.1111111111111111</c:v>
                </c:pt>
                <c:pt idx="5">
                  <c:v>4.1666666666666664E-2</c:v>
                </c:pt>
                <c:pt idx="6">
                  <c:v>3.888888888888889E-2</c:v>
                </c:pt>
                <c:pt idx="7">
                  <c:v>4.1666666666666664E-2</c:v>
                </c:pt>
                <c:pt idx="8">
                  <c:v>5.5555555555555552E-2</c:v>
                </c:pt>
                <c:pt idx="9">
                  <c:v>3.888888888888889E-2</c:v>
                </c:pt>
                <c:pt idx="10">
                  <c:v>4.1666666666666699E-2</c:v>
                </c:pt>
                <c:pt idx="11">
                  <c:v>4.1666666666666664E-2</c:v>
                </c:pt>
                <c:pt idx="12">
                  <c:v>5.2777777777777778E-2</c:v>
                </c:pt>
                <c:pt idx="13">
                  <c:v>6.6666666666666666E-2</c:v>
                </c:pt>
                <c:pt idx="14">
                  <c:v>8.3333333333333329E-2</c:v>
                </c:pt>
                <c:pt idx="15">
                  <c:v>8.3333333333333329E-2</c:v>
                </c:pt>
                <c:pt idx="16">
                  <c:v>0.05</c:v>
                </c:pt>
                <c:pt idx="17">
                  <c:v>3.3333333333333333E-2</c:v>
                </c:pt>
                <c:pt idx="18">
                  <c:v>3.888888888888889E-2</c:v>
                </c:pt>
                <c:pt idx="19">
                  <c:v>0</c:v>
                </c:pt>
                <c:pt idx="20">
                  <c:v>0</c:v>
                </c:pt>
              </c:numCache>
            </c:numRef>
          </c:val>
          <c:extLst>
            <c:ext xmlns:c16="http://schemas.microsoft.com/office/drawing/2014/chart" uri="{C3380CC4-5D6E-409C-BE32-E72D297353CC}">
              <c16:uniqueId val="{00000002-65FA-43C4-802C-64777FF93C1E}"/>
            </c:ext>
          </c:extLst>
        </c:ser>
        <c:ser>
          <c:idx val="3"/>
          <c:order val="3"/>
          <c:tx>
            <c:strRef>
              <c:f>Sheet1!$E$30</c:f>
              <c:strCache>
                <c:ptCount val="1"/>
                <c:pt idx="0">
                  <c:v>Aguinaldo</c:v>
                </c:pt>
              </c:strCache>
            </c:strRef>
          </c:tx>
          <c:spPr>
            <a:solidFill>
              <a:schemeClr val="accent1">
                <a:lumMod val="20000"/>
                <a:lumOff val="80000"/>
              </a:schemeClr>
            </a:solidFill>
          </c:spPr>
          <c:invertIfNegative val="0"/>
          <c:cat>
            <c:strRef>
              <c:f>Sheet1!$A$32:$A$52</c:f>
              <c:strCache>
                <c:ptCount val="21"/>
                <c:pt idx="0">
                  <c:v>ARG</c:v>
                </c:pt>
                <c:pt idx="1">
                  <c:v>BOL</c:v>
                </c:pt>
                <c:pt idx="2">
                  <c:v>PER</c:v>
                </c:pt>
                <c:pt idx="3">
                  <c:v>URY</c:v>
                </c:pt>
                <c:pt idx="4">
                  <c:v>BRA</c:v>
                </c:pt>
                <c:pt idx="5">
                  <c:v>COL</c:v>
                </c:pt>
                <c:pt idx="6">
                  <c:v>MEX</c:v>
                </c:pt>
                <c:pt idx="7">
                  <c:v>ECU</c:v>
                </c:pt>
                <c:pt idx="8">
                  <c:v>HND</c:v>
                </c:pt>
                <c:pt idx="9">
                  <c:v>CRI</c:v>
                </c:pt>
                <c:pt idx="10">
                  <c:v>CHL</c:v>
                </c:pt>
                <c:pt idx="11">
                  <c:v>GTM</c:v>
                </c:pt>
                <c:pt idx="12">
                  <c:v>VEN</c:v>
                </c:pt>
                <c:pt idx="13">
                  <c:v>SLV</c:v>
                </c:pt>
                <c:pt idx="14">
                  <c:v>PAN</c:v>
                </c:pt>
                <c:pt idx="15">
                  <c:v>NIC</c:v>
                </c:pt>
                <c:pt idx="16">
                  <c:v>DOM</c:v>
                </c:pt>
                <c:pt idx="17">
                  <c:v>PRY</c:v>
                </c:pt>
                <c:pt idx="18">
                  <c:v>JAM</c:v>
                </c:pt>
                <c:pt idx="19">
                  <c:v>TTO</c:v>
                </c:pt>
                <c:pt idx="20">
                  <c:v>BRB</c:v>
                </c:pt>
              </c:strCache>
            </c:strRef>
          </c:cat>
          <c:val>
            <c:numRef>
              <c:f>Sheet1!$E$32:$E$52</c:f>
              <c:numCache>
                <c:formatCode>0%</c:formatCode>
                <c:ptCount val="21"/>
                <c:pt idx="0">
                  <c:v>8.3333333333333329E-2</c:v>
                </c:pt>
                <c:pt idx="1">
                  <c:v>0.16666666666666666</c:v>
                </c:pt>
                <c:pt idx="2">
                  <c:v>0.16666666666666666</c:v>
                </c:pt>
                <c:pt idx="3">
                  <c:v>8.3333333333333329E-2</c:v>
                </c:pt>
                <c:pt idx="4">
                  <c:v>8.3333333333333329E-2</c:v>
                </c:pt>
                <c:pt idx="5">
                  <c:v>8.3333333333333329E-2</c:v>
                </c:pt>
                <c:pt idx="6">
                  <c:v>4.1666666666666664E-2</c:v>
                </c:pt>
                <c:pt idx="7">
                  <c:v>0.13271380530798838</c:v>
                </c:pt>
                <c:pt idx="8">
                  <c:v>0.16666666666666666</c:v>
                </c:pt>
                <c:pt idx="9">
                  <c:v>8.3333333333333329E-2</c:v>
                </c:pt>
                <c:pt idx="10">
                  <c:v>0</c:v>
                </c:pt>
                <c:pt idx="11">
                  <c:v>0.16666666666666666</c:v>
                </c:pt>
                <c:pt idx="12">
                  <c:v>8.3333333333333329E-2</c:v>
                </c:pt>
                <c:pt idx="13">
                  <c:v>4.1666666666666664E-2</c:v>
                </c:pt>
                <c:pt idx="14">
                  <c:v>8.3333333333333329E-2</c:v>
                </c:pt>
                <c:pt idx="15">
                  <c:v>8.3333333333333329E-2</c:v>
                </c:pt>
                <c:pt idx="16">
                  <c:v>8.3333333333333329E-2</c:v>
                </c:pt>
                <c:pt idx="17">
                  <c:v>8.3333333333333329E-2</c:v>
                </c:pt>
                <c:pt idx="18">
                  <c:v>0</c:v>
                </c:pt>
                <c:pt idx="19">
                  <c:v>3.7433155080213901E-2</c:v>
                </c:pt>
                <c:pt idx="20">
                  <c:v>3.7433155080213901E-2</c:v>
                </c:pt>
              </c:numCache>
            </c:numRef>
          </c:val>
          <c:extLst>
            <c:ext xmlns:c16="http://schemas.microsoft.com/office/drawing/2014/chart" uri="{C3380CC4-5D6E-409C-BE32-E72D297353CC}">
              <c16:uniqueId val="{00000003-65FA-43C4-802C-64777FF93C1E}"/>
            </c:ext>
          </c:extLst>
        </c:ser>
        <c:ser>
          <c:idx val="4"/>
          <c:order val="4"/>
          <c:tx>
            <c:strRef>
              <c:f>Sheet1!$F$31</c:f>
              <c:strCache>
                <c:ptCount val="1"/>
                <c:pt idx="0">
                  <c:v>Despido (stock)</c:v>
                </c:pt>
              </c:strCache>
            </c:strRef>
          </c:tx>
          <c:spPr>
            <a:solidFill>
              <a:schemeClr val="bg1">
                <a:lumMod val="50000"/>
              </a:schemeClr>
            </a:solidFill>
          </c:spPr>
          <c:invertIfNegative val="0"/>
          <c:cat>
            <c:strRef>
              <c:f>Sheet1!$A$32:$A$52</c:f>
              <c:strCache>
                <c:ptCount val="21"/>
                <c:pt idx="0">
                  <c:v>ARG</c:v>
                </c:pt>
                <c:pt idx="1">
                  <c:v>BOL</c:v>
                </c:pt>
                <c:pt idx="2">
                  <c:v>PER</c:v>
                </c:pt>
                <c:pt idx="3">
                  <c:v>URY</c:v>
                </c:pt>
                <c:pt idx="4">
                  <c:v>BRA</c:v>
                </c:pt>
                <c:pt idx="5">
                  <c:v>COL</c:v>
                </c:pt>
                <c:pt idx="6">
                  <c:v>MEX</c:v>
                </c:pt>
                <c:pt idx="7">
                  <c:v>ECU</c:v>
                </c:pt>
                <c:pt idx="8">
                  <c:v>HND</c:v>
                </c:pt>
                <c:pt idx="9">
                  <c:v>CRI</c:v>
                </c:pt>
                <c:pt idx="10">
                  <c:v>CHL</c:v>
                </c:pt>
                <c:pt idx="11">
                  <c:v>GTM</c:v>
                </c:pt>
                <c:pt idx="12">
                  <c:v>VEN</c:v>
                </c:pt>
                <c:pt idx="13">
                  <c:v>SLV</c:v>
                </c:pt>
                <c:pt idx="14">
                  <c:v>PAN</c:v>
                </c:pt>
                <c:pt idx="15">
                  <c:v>NIC</c:v>
                </c:pt>
                <c:pt idx="16">
                  <c:v>DOM</c:v>
                </c:pt>
                <c:pt idx="17">
                  <c:v>PRY</c:v>
                </c:pt>
                <c:pt idx="18">
                  <c:v>JAM</c:v>
                </c:pt>
                <c:pt idx="19">
                  <c:v>TTO</c:v>
                </c:pt>
                <c:pt idx="20">
                  <c:v>BRB</c:v>
                </c:pt>
              </c:strCache>
            </c:strRef>
          </c:cat>
          <c:val>
            <c:numRef>
              <c:f>Sheet1!$F$32:$F$52</c:f>
              <c:numCache>
                <c:formatCode>0%</c:formatCode>
                <c:ptCount val="21"/>
                <c:pt idx="0">
                  <c:v>0.41666666666666674</c:v>
                </c:pt>
                <c:pt idx="1">
                  <c:v>0.41666666666666696</c:v>
                </c:pt>
                <c:pt idx="2">
                  <c:v>0.625</c:v>
                </c:pt>
                <c:pt idx="3">
                  <c:v>0.49722222222222223</c:v>
                </c:pt>
                <c:pt idx="4">
                  <c:v>0.16</c:v>
                </c:pt>
                <c:pt idx="5">
                  <c:v>0.30555555555555602</c:v>
                </c:pt>
                <c:pt idx="6">
                  <c:v>0.52777777777777779</c:v>
                </c:pt>
                <c:pt idx="7">
                  <c:v>0.41666666666666674</c:v>
                </c:pt>
                <c:pt idx="8">
                  <c:v>0.41666666666666674</c:v>
                </c:pt>
                <c:pt idx="9">
                  <c:v>0.29499999999999998</c:v>
                </c:pt>
                <c:pt idx="10">
                  <c:v>0.41666666666666674</c:v>
                </c:pt>
                <c:pt idx="11">
                  <c:v>0.41666666666666674</c:v>
                </c:pt>
                <c:pt idx="12">
                  <c:v>0.41666666666666674</c:v>
                </c:pt>
                <c:pt idx="13">
                  <c:v>0.41666666666666674</c:v>
                </c:pt>
                <c:pt idx="14">
                  <c:v>0.33055555555555605</c:v>
                </c:pt>
                <c:pt idx="15">
                  <c:v>0.36111111111111105</c:v>
                </c:pt>
                <c:pt idx="16">
                  <c:v>0.31944444444444442</c:v>
                </c:pt>
                <c:pt idx="17">
                  <c:v>0.20833333333333301</c:v>
                </c:pt>
                <c:pt idx="18">
                  <c:v>0.19444444444444445</c:v>
                </c:pt>
                <c:pt idx="19">
                  <c:v>0.3125</c:v>
                </c:pt>
                <c:pt idx="20">
                  <c:v>0.19444444444444448</c:v>
                </c:pt>
              </c:numCache>
            </c:numRef>
          </c:val>
          <c:extLst>
            <c:ext xmlns:c16="http://schemas.microsoft.com/office/drawing/2014/chart" uri="{C3380CC4-5D6E-409C-BE32-E72D297353CC}">
              <c16:uniqueId val="{00000004-65FA-43C4-802C-64777FF93C1E}"/>
            </c:ext>
          </c:extLst>
        </c:ser>
        <c:ser>
          <c:idx val="5"/>
          <c:order val="5"/>
          <c:tx>
            <c:strRef>
              <c:f>Sheet1!$G$31</c:f>
              <c:strCache>
                <c:ptCount val="1"/>
                <c:pt idx="0">
                  <c:v>Aviso Previo (Stock)</c:v>
                </c:pt>
              </c:strCache>
            </c:strRef>
          </c:tx>
          <c:spPr>
            <a:solidFill>
              <a:schemeClr val="tx1"/>
            </a:solidFill>
          </c:spPr>
          <c:invertIfNegative val="0"/>
          <c:cat>
            <c:strRef>
              <c:f>Sheet1!$A$32:$A$52</c:f>
              <c:strCache>
                <c:ptCount val="21"/>
                <c:pt idx="0">
                  <c:v>ARG</c:v>
                </c:pt>
                <c:pt idx="1">
                  <c:v>BOL</c:v>
                </c:pt>
                <c:pt idx="2">
                  <c:v>PER</c:v>
                </c:pt>
                <c:pt idx="3">
                  <c:v>URY</c:v>
                </c:pt>
                <c:pt idx="4">
                  <c:v>BRA</c:v>
                </c:pt>
                <c:pt idx="5">
                  <c:v>COL</c:v>
                </c:pt>
                <c:pt idx="6">
                  <c:v>MEX</c:v>
                </c:pt>
                <c:pt idx="7">
                  <c:v>ECU</c:v>
                </c:pt>
                <c:pt idx="8">
                  <c:v>HND</c:v>
                </c:pt>
                <c:pt idx="9">
                  <c:v>CRI</c:v>
                </c:pt>
                <c:pt idx="10">
                  <c:v>CHL</c:v>
                </c:pt>
                <c:pt idx="11">
                  <c:v>GTM</c:v>
                </c:pt>
                <c:pt idx="12">
                  <c:v>VEN</c:v>
                </c:pt>
                <c:pt idx="13">
                  <c:v>SLV</c:v>
                </c:pt>
                <c:pt idx="14">
                  <c:v>PAN</c:v>
                </c:pt>
                <c:pt idx="15">
                  <c:v>NIC</c:v>
                </c:pt>
                <c:pt idx="16">
                  <c:v>DOM</c:v>
                </c:pt>
                <c:pt idx="17">
                  <c:v>PRY</c:v>
                </c:pt>
                <c:pt idx="18">
                  <c:v>JAM</c:v>
                </c:pt>
                <c:pt idx="19">
                  <c:v>TTO</c:v>
                </c:pt>
                <c:pt idx="20">
                  <c:v>BRB</c:v>
                </c:pt>
              </c:strCache>
            </c:strRef>
          </c:cat>
          <c:val>
            <c:numRef>
              <c:f>Sheet1!$G$32:$G$52</c:f>
              <c:numCache>
                <c:formatCode>0%</c:formatCode>
                <c:ptCount val="21"/>
                <c:pt idx="0">
                  <c:v>0.16666666666666696</c:v>
                </c:pt>
                <c:pt idx="1">
                  <c:v>0.25</c:v>
                </c:pt>
                <c:pt idx="2">
                  <c:v>0</c:v>
                </c:pt>
                <c:pt idx="3">
                  <c:v>0</c:v>
                </c:pt>
                <c:pt idx="4">
                  <c:v>0.116666666666667</c:v>
                </c:pt>
                <c:pt idx="5">
                  <c:v>2.0833333333333332E-2</c:v>
                </c:pt>
                <c:pt idx="6">
                  <c:v>0</c:v>
                </c:pt>
                <c:pt idx="7">
                  <c:v>0</c:v>
                </c:pt>
                <c:pt idx="8">
                  <c:v>8.3333333333333301E-2</c:v>
                </c:pt>
                <c:pt idx="9">
                  <c:v>8.3333333333333301E-2</c:v>
                </c:pt>
                <c:pt idx="10">
                  <c:v>8.3333333333333329E-2</c:v>
                </c:pt>
                <c:pt idx="11">
                  <c:v>0</c:v>
                </c:pt>
                <c:pt idx="12">
                  <c:v>0</c:v>
                </c:pt>
                <c:pt idx="13">
                  <c:v>0</c:v>
                </c:pt>
                <c:pt idx="14">
                  <c:v>0</c:v>
                </c:pt>
                <c:pt idx="15">
                  <c:v>0</c:v>
                </c:pt>
                <c:pt idx="16">
                  <c:v>7.7777777777777807E-2</c:v>
                </c:pt>
                <c:pt idx="17">
                  <c:v>0.125</c:v>
                </c:pt>
                <c:pt idx="18">
                  <c:v>7.7777777777777807E-2</c:v>
                </c:pt>
                <c:pt idx="19">
                  <c:v>0</c:v>
                </c:pt>
              </c:numCache>
            </c:numRef>
          </c:val>
          <c:extLst>
            <c:ext xmlns:c16="http://schemas.microsoft.com/office/drawing/2014/chart" uri="{C3380CC4-5D6E-409C-BE32-E72D297353CC}">
              <c16:uniqueId val="{00000005-65FA-43C4-802C-64777FF93C1E}"/>
            </c:ext>
          </c:extLst>
        </c:ser>
        <c:dLbls>
          <c:showLegendKey val="0"/>
          <c:showVal val="0"/>
          <c:showCatName val="0"/>
          <c:showSerName val="0"/>
          <c:showPercent val="0"/>
          <c:showBubbleSize val="0"/>
        </c:dLbls>
        <c:gapWidth val="150"/>
        <c:overlap val="100"/>
        <c:axId val="231409536"/>
        <c:axId val="231411072"/>
      </c:barChart>
      <c:lineChart>
        <c:grouping val="standard"/>
        <c:varyColors val="0"/>
        <c:ser>
          <c:idx val="6"/>
          <c:order val="6"/>
          <c:tx>
            <c:strRef>
              <c:f>Sheet1!$I$30</c:f>
              <c:strCache>
                <c:ptCount val="1"/>
                <c:pt idx="0">
                  <c:v>ALC: 80%</c:v>
                </c:pt>
              </c:strCache>
            </c:strRef>
          </c:tx>
          <c:spPr>
            <a:ln>
              <a:prstDash val="sysDot"/>
            </a:ln>
          </c:spPr>
          <c:marker>
            <c:symbol val="none"/>
          </c:marker>
          <c:dLbls>
            <c:dLbl>
              <c:idx val="20"/>
              <c:layout>
                <c:manualLayout>
                  <c:x val="-8.7145957539197065E-3"/>
                  <c:y val="-3.6908876730164145E-2"/>
                </c:manualLayout>
              </c:layout>
              <c:spPr/>
              <c:txPr>
                <a:bodyPr/>
                <a:lstStyle/>
                <a:p>
                  <a:pPr>
                    <a:defRPr b="1"/>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65FA-43C4-802C-64777FF93C1E}"/>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Sheet1!$I$32:$I$52</c:f>
              <c:numCache>
                <c:formatCode>0%</c:formatCode>
                <c:ptCount val="21"/>
                <c:pt idx="0">
                  <c:v>0.80300000000000005</c:v>
                </c:pt>
                <c:pt idx="1">
                  <c:v>0.80300000000000005</c:v>
                </c:pt>
                <c:pt idx="2">
                  <c:v>0.80300000000000005</c:v>
                </c:pt>
                <c:pt idx="3">
                  <c:v>0.80300000000000005</c:v>
                </c:pt>
                <c:pt idx="4">
                  <c:v>0.80300000000000005</c:v>
                </c:pt>
                <c:pt idx="5">
                  <c:v>0.80300000000000005</c:v>
                </c:pt>
                <c:pt idx="6">
                  <c:v>0.80300000000000005</c:v>
                </c:pt>
                <c:pt idx="7">
                  <c:v>0.80300000000000005</c:v>
                </c:pt>
                <c:pt idx="8">
                  <c:v>0.80300000000000005</c:v>
                </c:pt>
                <c:pt idx="9">
                  <c:v>0.80300000000000005</c:v>
                </c:pt>
                <c:pt idx="10">
                  <c:v>0.80300000000000005</c:v>
                </c:pt>
                <c:pt idx="11">
                  <c:v>0.80300000000000005</c:v>
                </c:pt>
                <c:pt idx="12">
                  <c:v>0.80300000000000005</c:v>
                </c:pt>
                <c:pt idx="13">
                  <c:v>0.80300000000000005</c:v>
                </c:pt>
                <c:pt idx="14">
                  <c:v>0.80300000000000005</c:v>
                </c:pt>
                <c:pt idx="15">
                  <c:v>0.80300000000000005</c:v>
                </c:pt>
                <c:pt idx="16">
                  <c:v>0.80300000000000005</c:v>
                </c:pt>
                <c:pt idx="17">
                  <c:v>0.80300000000000005</c:v>
                </c:pt>
                <c:pt idx="18">
                  <c:v>0.80300000000000005</c:v>
                </c:pt>
                <c:pt idx="19">
                  <c:v>0.80300000000000005</c:v>
                </c:pt>
                <c:pt idx="20">
                  <c:v>0.80300000000000005</c:v>
                </c:pt>
              </c:numCache>
            </c:numRef>
          </c:val>
          <c:smooth val="0"/>
          <c:extLst>
            <c:ext xmlns:c16="http://schemas.microsoft.com/office/drawing/2014/chart" uri="{C3380CC4-5D6E-409C-BE32-E72D297353CC}">
              <c16:uniqueId val="{00000007-65FA-43C4-802C-64777FF93C1E}"/>
            </c:ext>
          </c:extLst>
        </c:ser>
        <c:dLbls>
          <c:showLegendKey val="0"/>
          <c:showVal val="0"/>
          <c:showCatName val="0"/>
          <c:showSerName val="0"/>
          <c:showPercent val="0"/>
          <c:showBubbleSize val="0"/>
        </c:dLbls>
        <c:marker val="1"/>
        <c:smooth val="0"/>
        <c:axId val="231409536"/>
        <c:axId val="231411072"/>
      </c:lineChart>
      <c:catAx>
        <c:axId val="231409536"/>
        <c:scaling>
          <c:orientation val="minMax"/>
        </c:scaling>
        <c:delete val="0"/>
        <c:axPos val="b"/>
        <c:numFmt formatCode="General" sourceLinked="0"/>
        <c:majorTickMark val="out"/>
        <c:minorTickMark val="none"/>
        <c:tickLblPos val="nextTo"/>
        <c:crossAx val="231411072"/>
        <c:crosses val="autoZero"/>
        <c:auto val="1"/>
        <c:lblAlgn val="ctr"/>
        <c:lblOffset val="100"/>
        <c:noMultiLvlLbl val="0"/>
      </c:catAx>
      <c:valAx>
        <c:axId val="231411072"/>
        <c:scaling>
          <c:orientation val="minMax"/>
          <c:max val="1.25"/>
          <c:min val="0"/>
        </c:scaling>
        <c:delete val="0"/>
        <c:axPos val="l"/>
        <c:title>
          <c:tx>
            <c:rich>
              <a:bodyPr rot="-5400000" vert="horz"/>
              <a:lstStyle/>
              <a:p>
                <a:pPr>
                  <a:defRPr/>
                </a:pPr>
                <a:r>
                  <a:rPr lang="en-US"/>
                  <a:t>Costos no salariales como porcentaje (%) del salario anual</a:t>
                </a:r>
              </a:p>
            </c:rich>
          </c:tx>
          <c:overlay val="0"/>
        </c:title>
        <c:numFmt formatCode="0%" sourceLinked="1"/>
        <c:majorTickMark val="out"/>
        <c:minorTickMark val="none"/>
        <c:tickLblPos val="nextTo"/>
        <c:crossAx val="231409536"/>
        <c:crosses val="autoZero"/>
        <c:crossBetween val="between"/>
      </c:valAx>
    </c:plotArea>
    <c:legend>
      <c:legendPos val="b"/>
      <c:layout>
        <c:manualLayout>
          <c:xMode val="edge"/>
          <c:yMode val="edge"/>
          <c:x val="8.6905379801296243E-2"/>
          <c:y val="0.87492250104623592"/>
          <c:w val="0.85756164787378963"/>
          <c:h val="0.10662306058868205"/>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35982736243279"/>
          <c:y val="2.9850746268656716E-2"/>
          <c:w val="0.87692472989208536"/>
          <c:h val="0.84401841900020302"/>
        </c:manualLayout>
      </c:layout>
      <c:barChart>
        <c:barDir val="col"/>
        <c:grouping val="stacked"/>
        <c:varyColors val="0"/>
        <c:ser>
          <c:idx val="0"/>
          <c:order val="0"/>
          <c:tx>
            <c:strRef>
              <c:f>'Figure 12'!$J$55</c:f>
              <c:strCache>
                <c:ptCount val="1"/>
                <c:pt idx="0">
                  <c:v>Minimum wage</c:v>
                </c:pt>
              </c:strCache>
            </c:strRef>
          </c:tx>
          <c:spPr>
            <a:solidFill>
              <a:schemeClr val="accent5">
                <a:lumMod val="60000"/>
                <a:lumOff val="40000"/>
              </a:schemeClr>
            </a:solidFill>
          </c:spPr>
          <c:invertIfNegative val="0"/>
          <c:cat>
            <c:strRef>
              <c:f>'Figure 12'!$I$56:$I$76</c:f>
              <c:strCache>
                <c:ptCount val="21"/>
                <c:pt idx="0">
                  <c:v>HND</c:v>
                </c:pt>
                <c:pt idx="1">
                  <c:v>PRY</c:v>
                </c:pt>
                <c:pt idx="2">
                  <c:v>NIC</c:v>
                </c:pt>
                <c:pt idx="3">
                  <c:v>GTM</c:v>
                </c:pt>
                <c:pt idx="4">
                  <c:v>BOL</c:v>
                </c:pt>
                <c:pt idx="5">
                  <c:v>CRI</c:v>
                </c:pt>
                <c:pt idx="6">
                  <c:v>ECU</c:v>
                </c:pt>
                <c:pt idx="7">
                  <c:v>LAC</c:v>
                </c:pt>
                <c:pt idx="8">
                  <c:v>PER</c:v>
                </c:pt>
                <c:pt idx="9">
                  <c:v>SLV</c:v>
                </c:pt>
                <c:pt idx="10">
                  <c:v>COL</c:v>
                </c:pt>
                <c:pt idx="11">
                  <c:v>PAN</c:v>
                </c:pt>
                <c:pt idx="12">
                  <c:v>ARG</c:v>
                </c:pt>
                <c:pt idx="13">
                  <c:v>JAM</c:v>
                </c:pt>
                <c:pt idx="14">
                  <c:v>VEN</c:v>
                </c:pt>
                <c:pt idx="15">
                  <c:v>BRA</c:v>
                </c:pt>
                <c:pt idx="16">
                  <c:v>URY</c:v>
                </c:pt>
                <c:pt idx="17">
                  <c:v>CHL</c:v>
                </c:pt>
                <c:pt idx="18">
                  <c:v>DOM</c:v>
                </c:pt>
                <c:pt idx="19">
                  <c:v>MEX</c:v>
                </c:pt>
                <c:pt idx="20">
                  <c:v>TTO</c:v>
                </c:pt>
              </c:strCache>
            </c:strRef>
          </c:cat>
          <c:val>
            <c:numRef>
              <c:f>'Figure 12'!$J$56:$J$76</c:f>
              <c:numCache>
                <c:formatCode>0%</c:formatCode>
                <c:ptCount val="21"/>
                <c:pt idx="0">
                  <c:v>0.6794861733434453</c:v>
                </c:pt>
                <c:pt idx="1">
                  <c:v>0.47318120586002876</c:v>
                </c:pt>
                <c:pt idx="2">
                  <c:v>0.43611853942482925</c:v>
                </c:pt>
                <c:pt idx="3">
                  <c:v>0.43111527077335021</c:v>
                </c:pt>
                <c:pt idx="4">
                  <c:v>0.33260979240199495</c:v>
                </c:pt>
                <c:pt idx="5">
                  <c:v>0.28651801085937356</c:v>
                </c:pt>
                <c:pt idx="6">
                  <c:v>0.2913081495303475</c:v>
                </c:pt>
                <c:pt idx="7">
                  <c:v>0.26074798104474833</c:v>
                </c:pt>
                <c:pt idx="8">
                  <c:v>0.26411503835122818</c:v>
                </c:pt>
                <c:pt idx="9">
                  <c:v>0.23729936830079326</c:v>
                </c:pt>
                <c:pt idx="10">
                  <c:v>0.21508332584110071</c:v>
                </c:pt>
                <c:pt idx="11">
                  <c:v>0.22329257793682972</c:v>
                </c:pt>
                <c:pt idx="12">
                  <c:v>0.20378783125476982</c:v>
                </c:pt>
                <c:pt idx="13">
                  <c:v>0.21637842937200005</c:v>
                </c:pt>
                <c:pt idx="14">
                  <c:v>0.18819818749349776</c:v>
                </c:pt>
                <c:pt idx="15">
                  <c:v>0.15517232954099469</c:v>
                </c:pt>
                <c:pt idx="16">
                  <c:v>0.13173998974395107</c:v>
                </c:pt>
                <c:pt idx="17">
                  <c:v>0.14874173741316807</c:v>
                </c:pt>
                <c:pt idx="18">
                  <c:v>0.12699283786302734</c:v>
                </c:pt>
                <c:pt idx="19">
                  <c:v>7.6062978674430043E-2</c:v>
                </c:pt>
                <c:pt idx="20">
                  <c:v>9.7757846915806731E-2</c:v>
                </c:pt>
              </c:numCache>
            </c:numRef>
          </c:val>
          <c:extLst>
            <c:ext xmlns:c16="http://schemas.microsoft.com/office/drawing/2014/chart" uri="{C3380CC4-5D6E-409C-BE32-E72D297353CC}">
              <c16:uniqueId val="{00000000-AD15-4FDB-BE02-BCF55D2712EF}"/>
            </c:ext>
          </c:extLst>
        </c:ser>
        <c:ser>
          <c:idx val="1"/>
          <c:order val="1"/>
          <c:tx>
            <c:strRef>
              <c:f>'Figure 12'!$L$55</c:f>
              <c:strCache>
                <c:ptCount val="1"/>
                <c:pt idx="0">
                  <c:v>Pensions</c:v>
                </c:pt>
              </c:strCache>
            </c:strRef>
          </c:tx>
          <c:spPr>
            <a:solidFill>
              <a:schemeClr val="tx2">
                <a:lumMod val="50000"/>
              </a:schemeClr>
            </a:solidFill>
          </c:spPr>
          <c:invertIfNegative val="0"/>
          <c:cat>
            <c:strRef>
              <c:f>'Figure 12'!$I$56:$I$76</c:f>
              <c:strCache>
                <c:ptCount val="21"/>
                <c:pt idx="0">
                  <c:v>HND</c:v>
                </c:pt>
                <c:pt idx="1">
                  <c:v>PRY</c:v>
                </c:pt>
                <c:pt idx="2">
                  <c:v>NIC</c:v>
                </c:pt>
                <c:pt idx="3">
                  <c:v>GTM</c:v>
                </c:pt>
                <c:pt idx="4">
                  <c:v>BOL</c:v>
                </c:pt>
                <c:pt idx="5">
                  <c:v>CRI</c:v>
                </c:pt>
                <c:pt idx="6">
                  <c:v>ECU</c:v>
                </c:pt>
                <c:pt idx="7">
                  <c:v>LAC</c:v>
                </c:pt>
                <c:pt idx="8">
                  <c:v>PER</c:v>
                </c:pt>
                <c:pt idx="9">
                  <c:v>SLV</c:v>
                </c:pt>
                <c:pt idx="10">
                  <c:v>COL</c:v>
                </c:pt>
                <c:pt idx="11">
                  <c:v>PAN</c:v>
                </c:pt>
                <c:pt idx="12">
                  <c:v>ARG</c:v>
                </c:pt>
                <c:pt idx="13">
                  <c:v>JAM</c:v>
                </c:pt>
                <c:pt idx="14">
                  <c:v>VEN</c:v>
                </c:pt>
                <c:pt idx="15">
                  <c:v>BRA</c:v>
                </c:pt>
                <c:pt idx="16">
                  <c:v>URY</c:v>
                </c:pt>
                <c:pt idx="17">
                  <c:v>CHL</c:v>
                </c:pt>
                <c:pt idx="18">
                  <c:v>DOM</c:v>
                </c:pt>
                <c:pt idx="19">
                  <c:v>MEX</c:v>
                </c:pt>
                <c:pt idx="20">
                  <c:v>TTO</c:v>
                </c:pt>
              </c:strCache>
            </c:strRef>
          </c:cat>
          <c:val>
            <c:numRef>
              <c:f>'Figure 12'!$L$56:$L$76</c:f>
              <c:numCache>
                <c:formatCode>0%</c:formatCode>
                <c:ptCount val="21"/>
                <c:pt idx="0">
                  <c:v>0</c:v>
                </c:pt>
                <c:pt idx="1">
                  <c:v>7.1690193654957782E-2</c:v>
                </c:pt>
                <c:pt idx="2">
                  <c:v>3.0528297759738046E-2</c:v>
                </c:pt>
                <c:pt idx="3">
                  <c:v>1.5821930437381955E-2</c:v>
                </c:pt>
                <c:pt idx="4">
                  <c:v>0</c:v>
                </c:pt>
                <c:pt idx="5">
                  <c:v>1.9906329417487271E-2</c:v>
                </c:pt>
                <c:pt idx="6">
                  <c:v>1.052533589130711E-2</c:v>
                </c:pt>
                <c:pt idx="7">
                  <c:v>1.7502813451080897E-2</c:v>
                </c:pt>
                <c:pt idx="9">
                  <c:v>1.6017707360303546E-2</c:v>
                </c:pt>
                <c:pt idx="10">
                  <c:v>2.7931368890049789E-2</c:v>
                </c:pt>
                <c:pt idx="11">
                  <c:v>1.1462862134496841E-2</c:v>
                </c:pt>
                <c:pt idx="12">
                  <c:v>2.2428665378769821E-2</c:v>
                </c:pt>
                <c:pt idx="13">
                  <c:v>5.4094607343000006E-3</c:v>
                </c:pt>
                <c:pt idx="14">
                  <c:v>1.6937836874414802E-2</c:v>
                </c:pt>
                <c:pt idx="15">
                  <c:v>3.3585243928050908E-2</c:v>
                </c:pt>
                <c:pt idx="16">
                  <c:v>9.8804992307963309E-3</c:v>
                </c:pt>
                <c:pt idx="18">
                  <c:v>9.7575729804619225E-3</c:v>
                </c:pt>
                <c:pt idx="19">
                  <c:v>5.4640309612152219E-3</c:v>
                </c:pt>
                <c:pt idx="20">
                  <c:v>7.7033064857248241E-3</c:v>
                </c:pt>
              </c:numCache>
            </c:numRef>
          </c:val>
          <c:extLst>
            <c:ext xmlns:c16="http://schemas.microsoft.com/office/drawing/2014/chart" uri="{C3380CC4-5D6E-409C-BE32-E72D297353CC}">
              <c16:uniqueId val="{00000001-AD15-4FDB-BE02-BCF55D2712EF}"/>
            </c:ext>
          </c:extLst>
        </c:ser>
        <c:ser>
          <c:idx val="2"/>
          <c:order val="2"/>
          <c:tx>
            <c:strRef>
              <c:f>'Figure 12'!$M$55</c:f>
              <c:strCache>
                <c:ptCount val="1"/>
                <c:pt idx="0">
                  <c:v>Health</c:v>
                </c:pt>
              </c:strCache>
            </c:strRef>
          </c:tx>
          <c:spPr>
            <a:solidFill>
              <a:schemeClr val="accent1">
                <a:lumMod val="75000"/>
              </a:schemeClr>
            </a:solidFill>
          </c:spPr>
          <c:invertIfNegative val="0"/>
          <c:cat>
            <c:strRef>
              <c:f>'Figure 12'!$I$56:$I$76</c:f>
              <c:strCache>
                <c:ptCount val="21"/>
                <c:pt idx="0">
                  <c:v>HND</c:v>
                </c:pt>
                <c:pt idx="1">
                  <c:v>PRY</c:v>
                </c:pt>
                <c:pt idx="2">
                  <c:v>NIC</c:v>
                </c:pt>
                <c:pt idx="3">
                  <c:v>GTM</c:v>
                </c:pt>
                <c:pt idx="4">
                  <c:v>BOL</c:v>
                </c:pt>
                <c:pt idx="5">
                  <c:v>CRI</c:v>
                </c:pt>
                <c:pt idx="6">
                  <c:v>ECU</c:v>
                </c:pt>
                <c:pt idx="7">
                  <c:v>LAC</c:v>
                </c:pt>
                <c:pt idx="8">
                  <c:v>PER</c:v>
                </c:pt>
                <c:pt idx="9">
                  <c:v>SLV</c:v>
                </c:pt>
                <c:pt idx="10">
                  <c:v>COL</c:v>
                </c:pt>
                <c:pt idx="11">
                  <c:v>PAN</c:v>
                </c:pt>
                <c:pt idx="12">
                  <c:v>ARG</c:v>
                </c:pt>
                <c:pt idx="13">
                  <c:v>JAM</c:v>
                </c:pt>
                <c:pt idx="14">
                  <c:v>VEN</c:v>
                </c:pt>
                <c:pt idx="15">
                  <c:v>BRA</c:v>
                </c:pt>
                <c:pt idx="16">
                  <c:v>URY</c:v>
                </c:pt>
                <c:pt idx="17">
                  <c:v>CHL</c:v>
                </c:pt>
                <c:pt idx="18">
                  <c:v>DOM</c:v>
                </c:pt>
                <c:pt idx="19">
                  <c:v>MEX</c:v>
                </c:pt>
                <c:pt idx="20">
                  <c:v>TTO</c:v>
                </c:pt>
              </c:strCache>
            </c:strRef>
          </c:cat>
          <c:val>
            <c:numRef>
              <c:f>'Figure 12'!$M$56:$M$75</c:f>
              <c:numCache>
                <c:formatCode>0%</c:formatCode>
                <c:ptCount val="20"/>
                <c:pt idx="0">
                  <c:v>0</c:v>
                </c:pt>
                <c:pt idx="1">
                  <c:v>0</c:v>
                </c:pt>
                <c:pt idx="2">
                  <c:v>2.6167112365489749E-2</c:v>
                </c:pt>
                <c:pt idx="3">
                  <c:v>1.724461083093401E-2</c:v>
                </c:pt>
                <c:pt idx="4">
                  <c:v>3.3260979240199495E-2</c:v>
                </c:pt>
                <c:pt idx="5">
                  <c:v>2.8681237867874965E-2</c:v>
                </c:pt>
                <c:pt idx="6">
                  <c:v>1.9386989657859222E-2</c:v>
                </c:pt>
                <c:pt idx="7">
                  <c:v>1.4266764178583229E-2</c:v>
                </c:pt>
                <c:pt idx="8">
                  <c:v>2.3770353451610535E-2</c:v>
                </c:pt>
                <c:pt idx="9">
                  <c:v>1.7797452622559495E-2</c:v>
                </c:pt>
                <c:pt idx="10">
                  <c:v>0</c:v>
                </c:pt>
                <c:pt idx="11">
                  <c:v>1.9836333807127952E-2</c:v>
                </c:pt>
                <c:pt idx="12">
                  <c:v>2.3156439181620758E-2</c:v>
                </c:pt>
                <c:pt idx="13">
                  <c:v>0</c:v>
                </c:pt>
                <c:pt idx="14">
                  <c:v>0</c:v>
                </c:pt>
                <c:pt idx="16">
                  <c:v>6.5869994871975536E-3</c:v>
                </c:pt>
                <c:pt idx="18">
                  <c:v>9.7438299199260631E-3</c:v>
                </c:pt>
                <c:pt idx="19">
                  <c:v>1.6902652603515124E-2</c:v>
                </c:pt>
              </c:numCache>
            </c:numRef>
          </c:val>
          <c:extLst>
            <c:ext xmlns:c16="http://schemas.microsoft.com/office/drawing/2014/chart" uri="{C3380CC4-5D6E-409C-BE32-E72D297353CC}">
              <c16:uniqueId val="{00000002-AD15-4FDB-BE02-BCF55D2712EF}"/>
            </c:ext>
          </c:extLst>
        </c:ser>
        <c:ser>
          <c:idx val="3"/>
          <c:order val="3"/>
          <c:tx>
            <c:strRef>
              <c:f>'Figure 12'!$N$55</c:f>
              <c:strCache>
                <c:ptCount val="1"/>
                <c:pt idx="0">
                  <c:v>Others</c:v>
                </c:pt>
              </c:strCache>
            </c:strRef>
          </c:tx>
          <c:spPr>
            <a:solidFill>
              <a:schemeClr val="accent4">
                <a:lumMod val="60000"/>
                <a:lumOff val="40000"/>
              </a:schemeClr>
            </a:solidFill>
          </c:spPr>
          <c:invertIfNegative val="0"/>
          <c:cat>
            <c:strRef>
              <c:f>'Figure 12'!$I$56:$I$76</c:f>
              <c:strCache>
                <c:ptCount val="21"/>
                <c:pt idx="0">
                  <c:v>HND</c:v>
                </c:pt>
                <c:pt idx="1">
                  <c:v>PRY</c:v>
                </c:pt>
                <c:pt idx="2">
                  <c:v>NIC</c:v>
                </c:pt>
                <c:pt idx="3">
                  <c:v>GTM</c:v>
                </c:pt>
                <c:pt idx="4">
                  <c:v>BOL</c:v>
                </c:pt>
                <c:pt idx="5">
                  <c:v>CRI</c:v>
                </c:pt>
                <c:pt idx="6">
                  <c:v>ECU</c:v>
                </c:pt>
                <c:pt idx="7">
                  <c:v>LAC</c:v>
                </c:pt>
                <c:pt idx="8">
                  <c:v>PER</c:v>
                </c:pt>
                <c:pt idx="9">
                  <c:v>SLV</c:v>
                </c:pt>
                <c:pt idx="10">
                  <c:v>COL</c:v>
                </c:pt>
                <c:pt idx="11">
                  <c:v>PAN</c:v>
                </c:pt>
                <c:pt idx="12">
                  <c:v>ARG</c:v>
                </c:pt>
                <c:pt idx="13">
                  <c:v>JAM</c:v>
                </c:pt>
                <c:pt idx="14">
                  <c:v>VEN</c:v>
                </c:pt>
                <c:pt idx="15">
                  <c:v>BRA</c:v>
                </c:pt>
                <c:pt idx="16">
                  <c:v>URY</c:v>
                </c:pt>
                <c:pt idx="17">
                  <c:v>CHL</c:v>
                </c:pt>
                <c:pt idx="18">
                  <c:v>DOM</c:v>
                </c:pt>
                <c:pt idx="19">
                  <c:v>MEX</c:v>
                </c:pt>
                <c:pt idx="20">
                  <c:v>TTO</c:v>
                </c:pt>
              </c:strCache>
            </c:strRef>
          </c:cat>
          <c:val>
            <c:numRef>
              <c:f>'Figure 12'!$N$56:$N$76</c:f>
              <c:numCache>
                <c:formatCode>0%</c:formatCode>
                <c:ptCount val="21"/>
                <c:pt idx="0">
                  <c:v>1.6987154333586132E-2</c:v>
                </c:pt>
                <c:pt idx="1">
                  <c:v>5.1207281182112695E-3</c:v>
                </c:pt>
                <c:pt idx="2">
                  <c:v>2.252283415933707E-2</c:v>
                </c:pt>
                <c:pt idx="3">
                  <c:v>2.1555763538667512E-2</c:v>
                </c:pt>
                <c:pt idx="4">
                  <c:v>5.6876274500741132E-3</c:v>
                </c:pt>
                <c:pt idx="5">
                  <c:v>3.3502590258829137E-2</c:v>
                </c:pt>
                <c:pt idx="6">
                  <c:v>7.679727482236178E-3</c:v>
                </c:pt>
                <c:pt idx="7">
                  <c:v>1.3322574388815905E-2</c:v>
                </c:pt>
                <c:pt idx="8">
                  <c:v>2.3673511270881752E-2</c:v>
                </c:pt>
                <c:pt idx="9">
                  <c:v>2.3729936830079327E-3</c:v>
                </c:pt>
                <c:pt idx="10">
                  <c:v>2.8629653112301034E-2</c:v>
                </c:pt>
                <c:pt idx="11">
                  <c:v>4.5625097157613037E-3</c:v>
                </c:pt>
                <c:pt idx="12">
                  <c:v>1.1754649603622731E-2</c:v>
                </c:pt>
                <c:pt idx="13">
                  <c:v>2.0393666968311002E-2</c:v>
                </c:pt>
                <c:pt idx="14">
                  <c:v>1.2708082610498439E-2</c:v>
                </c:pt>
                <c:pt idx="15">
                  <c:v>2.3845523188916144E-2</c:v>
                </c:pt>
                <c:pt idx="16">
                  <c:v>9.254734279512563E-3</c:v>
                </c:pt>
                <c:pt idx="17">
                  <c:v>6.8569940947470478E-3</c:v>
                </c:pt>
                <c:pt idx="18">
                  <c:v>3.0234733178896101E-3</c:v>
                </c:pt>
                <c:pt idx="19">
                  <c:v>6.3192705899271697E-3</c:v>
                </c:pt>
                <c:pt idx="20">
                  <c:v>0</c:v>
                </c:pt>
              </c:numCache>
            </c:numRef>
          </c:val>
          <c:extLst>
            <c:ext xmlns:c16="http://schemas.microsoft.com/office/drawing/2014/chart" uri="{C3380CC4-5D6E-409C-BE32-E72D297353CC}">
              <c16:uniqueId val="{00000003-AD15-4FDB-BE02-BCF55D2712EF}"/>
            </c:ext>
          </c:extLst>
        </c:ser>
        <c:ser>
          <c:idx val="4"/>
          <c:order val="4"/>
          <c:tx>
            <c:strRef>
              <c:f>'Figure 12'!$O$55</c:f>
              <c:strCache>
                <c:ptCount val="1"/>
                <c:pt idx="0">
                  <c:v>Bonus</c:v>
                </c:pt>
              </c:strCache>
            </c:strRef>
          </c:tx>
          <c:spPr>
            <a:solidFill>
              <a:schemeClr val="accent6">
                <a:lumMod val="60000"/>
                <a:lumOff val="40000"/>
              </a:schemeClr>
            </a:solidFill>
          </c:spPr>
          <c:invertIfNegative val="0"/>
          <c:cat>
            <c:strRef>
              <c:f>'Figure 12'!$I$56:$I$76</c:f>
              <c:strCache>
                <c:ptCount val="21"/>
                <c:pt idx="0">
                  <c:v>HND</c:v>
                </c:pt>
                <c:pt idx="1">
                  <c:v>PRY</c:v>
                </c:pt>
                <c:pt idx="2">
                  <c:v>NIC</c:v>
                </c:pt>
                <c:pt idx="3">
                  <c:v>GTM</c:v>
                </c:pt>
                <c:pt idx="4">
                  <c:v>BOL</c:v>
                </c:pt>
                <c:pt idx="5">
                  <c:v>CRI</c:v>
                </c:pt>
                <c:pt idx="6">
                  <c:v>ECU</c:v>
                </c:pt>
                <c:pt idx="7">
                  <c:v>LAC</c:v>
                </c:pt>
                <c:pt idx="8">
                  <c:v>PER</c:v>
                </c:pt>
                <c:pt idx="9">
                  <c:v>SLV</c:v>
                </c:pt>
                <c:pt idx="10">
                  <c:v>COL</c:v>
                </c:pt>
                <c:pt idx="11">
                  <c:v>PAN</c:v>
                </c:pt>
                <c:pt idx="12">
                  <c:v>ARG</c:v>
                </c:pt>
                <c:pt idx="13">
                  <c:v>JAM</c:v>
                </c:pt>
                <c:pt idx="14">
                  <c:v>VEN</c:v>
                </c:pt>
                <c:pt idx="15">
                  <c:v>BRA</c:v>
                </c:pt>
                <c:pt idx="16">
                  <c:v>URY</c:v>
                </c:pt>
                <c:pt idx="17">
                  <c:v>CHL</c:v>
                </c:pt>
                <c:pt idx="18">
                  <c:v>DOM</c:v>
                </c:pt>
                <c:pt idx="19">
                  <c:v>MEX</c:v>
                </c:pt>
                <c:pt idx="20">
                  <c:v>TTO</c:v>
                </c:pt>
              </c:strCache>
            </c:strRef>
          </c:cat>
          <c:val>
            <c:numRef>
              <c:f>'Figure 12'!$O$56:$O$76</c:f>
              <c:numCache>
                <c:formatCode>0%</c:formatCode>
                <c:ptCount val="21"/>
                <c:pt idx="0">
                  <c:v>0.11169635726193622</c:v>
                </c:pt>
                <c:pt idx="1">
                  <c:v>3.8891605961098245E-2</c:v>
                </c:pt>
                <c:pt idx="2">
                  <c:v>3.584535940478048E-2</c:v>
                </c:pt>
                <c:pt idx="3">
                  <c:v>7.0868263688769903E-2</c:v>
                </c:pt>
                <c:pt idx="4">
                  <c:v>5.4675582312656706E-2</c:v>
                </c:pt>
                <c:pt idx="5">
                  <c:v>2.3549425550085497E-2</c:v>
                </c:pt>
                <c:pt idx="6">
                  <c:v>4.8218814705365737E-2</c:v>
                </c:pt>
                <c:pt idx="7">
                  <c:v>2.8542526912594096E-2</c:v>
                </c:pt>
                <c:pt idx="8">
                  <c:v>4.3416170687873124E-2</c:v>
                </c:pt>
                <c:pt idx="9">
                  <c:v>9.7520288342791746E-3</c:v>
                </c:pt>
                <c:pt idx="10">
                  <c:v>1.7678081575980883E-2</c:v>
                </c:pt>
                <c:pt idx="11">
                  <c:v>1.8352814624944907E-2</c:v>
                </c:pt>
                <c:pt idx="12">
                  <c:v>1.6749684760666014E-2</c:v>
                </c:pt>
                <c:pt idx="13">
                  <c:v>0</c:v>
                </c:pt>
                <c:pt idx="14">
                  <c:v>1.5468344177547761E-2</c:v>
                </c:pt>
                <c:pt idx="15">
                  <c:v>1.275389009925984E-2</c:v>
                </c:pt>
                <c:pt idx="16">
                  <c:v>1.0827944362516526E-2</c:v>
                </c:pt>
                <c:pt idx="17">
                  <c:v>0</c:v>
                </c:pt>
                <c:pt idx="18">
                  <c:v>1.0437767495591287E-2</c:v>
                </c:pt>
                <c:pt idx="19">
                  <c:v>3.1258758359354812E-3</c:v>
                </c:pt>
              </c:numCache>
            </c:numRef>
          </c:val>
          <c:extLst>
            <c:ext xmlns:c16="http://schemas.microsoft.com/office/drawing/2014/chart" uri="{C3380CC4-5D6E-409C-BE32-E72D297353CC}">
              <c16:uniqueId val="{00000004-AD15-4FDB-BE02-BCF55D2712EF}"/>
            </c:ext>
          </c:extLst>
        </c:ser>
        <c:ser>
          <c:idx val="5"/>
          <c:order val="5"/>
          <c:tx>
            <c:strRef>
              <c:f>'Figure 12'!$P$55</c:f>
              <c:strCache>
                <c:ptCount val="1"/>
                <c:pt idx="0">
                  <c:v>Annual leave</c:v>
                </c:pt>
              </c:strCache>
            </c:strRef>
          </c:tx>
          <c:spPr>
            <a:solidFill>
              <a:schemeClr val="accent6">
                <a:lumMod val="75000"/>
              </a:schemeClr>
            </a:solidFill>
          </c:spPr>
          <c:invertIfNegative val="0"/>
          <c:cat>
            <c:strRef>
              <c:f>'Figure 12'!$I$56:$I$76</c:f>
              <c:strCache>
                <c:ptCount val="21"/>
                <c:pt idx="0">
                  <c:v>HND</c:v>
                </c:pt>
                <c:pt idx="1">
                  <c:v>PRY</c:v>
                </c:pt>
                <c:pt idx="2">
                  <c:v>NIC</c:v>
                </c:pt>
                <c:pt idx="3">
                  <c:v>GTM</c:v>
                </c:pt>
                <c:pt idx="4">
                  <c:v>BOL</c:v>
                </c:pt>
                <c:pt idx="5">
                  <c:v>CRI</c:v>
                </c:pt>
                <c:pt idx="6">
                  <c:v>ECU</c:v>
                </c:pt>
                <c:pt idx="7">
                  <c:v>LAC</c:v>
                </c:pt>
                <c:pt idx="8">
                  <c:v>PER</c:v>
                </c:pt>
                <c:pt idx="9">
                  <c:v>SLV</c:v>
                </c:pt>
                <c:pt idx="10">
                  <c:v>COL</c:v>
                </c:pt>
                <c:pt idx="11">
                  <c:v>PAN</c:v>
                </c:pt>
                <c:pt idx="12">
                  <c:v>ARG</c:v>
                </c:pt>
                <c:pt idx="13">
                  <c:v>JAM</c:v>
                </c:pt>
                <c:pt idx="14">
                  <c:v>VEN</c:v>
                </c:pt>
                <c:pt idx="15">
                  <c:v>BRA</c:v>
                </c:pt>
                <c:pt idx="16">
                  <c:v>URY</c:v>
                </c:pt>
                <c:pt idx="17">
                  <c:v>CHL</c:v>
                </c:pt>
                <c:pt idx="18">
                  <c:v>DOM</c:v>
                </c:pt>
                <c:pt idx="19">
                  <c:v>MEX</c:v>
                </c:pt>
                <c:pt idx="20">
                  <c:v>TTO</c:v>
                </c:pt>
              </c:strCache>
            </c:strRef>
          </c:cat>
          <c:val>
            <c:numRef>
              <c:f>'Figure 12'!$P$56:$P$76</c:f>
              <c:numCache>
                <c:formatCode>0%</c:formatCode>
                <c:ptCount val="21"/>
                <c:pt idx="0">
                  <c:v>3.7232119087312068E-2</c:v>
                </c:pt>
                <c:pt idx="1">
                  <c:v>1.5556642384439302E-2</c:v>
                </c:pt>
                <c:pt idx="2">
                  <c:v>3.584535940478048E-2</c:v>
                </c:pt>
                <c:pt idx="3">
                  <c:v>1.7717065922192476E-2</c:v>
                </c:pt>
                <c:pt idx="4">
                  <c:v>1.8225194104218904E-2</c:v>
                </c:pt>
                <c:pt idx="5">
                  <c:v>1.0989731923373233E-2</c:v>
                </c:pt>
                <c:pt idx="6">
                  <c:v>1.1971567788918391E-2</c:v>
                </c:pt>
                <c:pt idx="7">
                  <c:v>1.40790317148558E-2</c:v>
                </c:pt>
                <c:pt idx="8">
                  <c:v>2.1708085343936562E-2</c:v>
                </c:pt>
                <c:pt idx="9">
                  <c:v>1.560324613484668E-2</c:v>
                </c:pt>
                <c:pt idx="10">
                  <c:v>8.8390407879904414E-3</c:v>
                </c:pt>
                <c:pt idx="11">
                  <c:v>1.8352814624944907E-2</c:v>
                </c:pt>
                <c:pt idx="12">
                  <c:v>7.8165195549774712E-3</c:v>
                </c:pt>
                <c:pt idx="13">
                  <c:v>8.2994466060493152E-3</c:v>
                </c:pt>
                <c:pt idx="14">
                  <c:v>9.7966179791135824E-3</c:v>
                </c:pt>
                <c:pt idx="15">
                  <c:v>1.7005186799013122E-2</c:v>
                </c:pt>
                <c:pt idx="16">
                  <c:v>7.5795610537615684E-3</c:v>
                </c:pt>
                <c:pt idx="17">
                  <c:v>6.1126741402671809E-3</c:v>
                </c:pt>
                <c:pt idx="18">
                  <c:v>6.2626604973547734E-3</c:v>
                </c:pt>
                <c:pt idx="19">
                  <c:v>2.9174841135397827E-3</c:v>
                </c:pt>
                <c:pt idx="20">
                  <c:v>3.749616046085738E-3</c:v>
                </c:pt>
              </c:numCache>
            </c:numRef>
          </c:val>
          <c:extLst>
            <c:ext xmlns:c16="http://schemas.microsoft.com/office/drawing/2014/chart" uri="{C3380CC4-5D6E-409C-BE32-E72D297353CC}">
              <c16:uniqueId val="{00000005-AD15-4FDB-BE02-BCF55D2712EF}"/>
            </c:ext>
          </c:extLst>
        </c:ser>
        <c:ser>
          <c:idx val="6"/>
          <c:order val="6"/>
          <c:tx>
            <c:strRef>
              <c:f>'Figure 12'!$Q$55</c:f>
              <c:strCache>
                <c:ptCount val="1"/>
                <c:pt idx="0">
                  <c:v>Severance payment (without just cause)</c:v>
                </c:pt>
              </c:strCache>
            </c:strRef>
          </c:tx>
          <c:spPr>
            <a:solidFill>
              <a:schemeClr val="accent1">
                <a:lumMod val="40000"/>
                <a:lumOff val="60000"/>
              </a:schemeClr>
            </a:solidFill>
          </c:spPr>
          <c:invertIfNegative val="0"/>
          <c:cat>
            <c:strRef>
              <c:f>'Figure 12'!$I$56:$I$76</c:f>
              <c:strCache>
                <c:ptCount val="21"/>
                <c:pt idx="0">
                  <c:v>HND</c:v>
                </c:pt>
                <c:pt idx="1">
                  <c:v>PRY</c:v>
                </c:pt>
                <c:pt idx="2">
                  <c:v>NIC</c:v>
                </c:pt>
                <c:pt idx="3">
                  <c:v>GTM</c:v>
                </c:pt>
                <c:pt idx="4">
                  <c:v>BOL</c:v>
                </c:pt>
                <c:pt idx="5">
                  <c:v>CRI</c:v>
                </c:pt>
                <c:pt idx="6">
                  <c:v>ECU</c:v>
                </c:pt>
                <c:pt idx="7">
                  <c:v>LAC</c:v>
                </c:pt>
                <c:pt idx="8">
                  <c:v>PER</c:v>
                </c:pt>
                <c:pt idx="9">
                  <c:v>SLV</c:v>
                </c:pt>
                <c:pt idx="10">
                  <c:v>COL</c:v>
                </c:pt>
                <c:pt idx="11">
                  <c:v>PAN</c:v>
                </c:pt>
                <c:pt idx="12">
                  <c:v>ARG</c:v>
                </c:pt>
                <c:pt idx="13">
                  <c:v>JAM</c:v>
                </c:pt>
                <c:pt idx="14">
                  <c:v>VEN</c:v>
                </c:pt>
                <c:pt idx="15">
                  <c:v>BRA</c:v>
                </c:pt>
                <c:pt idx="16">
                  <c:v>URY</c:v>
                </c:pt>
                <c:pt idx="17">
                  <c:v>CHL</c:v>
                </c:pt>
                <c:pt idx="18">
                  <c:v>DOM</c:v>
                </c:pt>
                <c:pt idx="19">
                  <c:v>MEX</c:v>
                </c:pt>
                <c:pt idx="20">
                  <c:v>TTO</c:v>
                </c:pt>
              </c:strCache>
            </c:strRef>
          </c:cat>
          <c:val>
            <c:numRef>
              <c:f>'Figure 12'!$Q$56:$Q$76</c:f>
              <c:numCache>
                <c:formatCode>0%</c:formatCode>
                <c:ptCount val="21"/>
                <c:pt idx="0">
                  <c:v>5.5848178630968116E-2</c:v>
                </c:pt>
                <c:pt idx="1">
                  <c:v>1.9445802980549126E-2</c:v>
                </c:pt>
                <c:pt idx="2">
                  <c:v>3.1065978150809755E-2</c:v>
                </c:pt>
                <c:pt idx="3">
                  <c:v>3.5434131844384952E-2</c:v>
                </c:pt>
                <c:pt idx="4">
                  <c:v>2.733779115632835E-2</c:v>
                </c:pt>
                <c:pt idx="5">
                  <c:v>1.6641594055393751E-2</c:v>
                </c:pt>
                <c:pt idx="6">
                  <c:v>2.3943135577836779E-2</c:v>
                </c:pt>
                <c:pt idx="7">
                  <c:v>1.9011771795526822E-2</c:v>
                </c:pt>
                <c:pt idx="8">
                  <c:v>3.2562128015904843E-2</c:v>
                </c:pt>
                <c:pt idx="9">
                  <c:v>1.9504057668558349E-2</c:v>
                </c:pt>
                <c:pt idx="10">
                  <c:v>1.2963926489052643E-2</c:v>
                </c:pt>
                <c:pt idx="11">
                  <c:v>1.4559899602456294E-2</c:v>
                </c:pt>
                <c:pt idx="12">
                  <c:v>1.674968476066601E-2</c:v>
                </c:pt>
                <c:pt idx="13">
                  <c:v>8.2994466060493169E-3</c:v>
                </c:pt>
                <c:pt idx="14">
                  <c:v>1.546834417754776E-2</c:v>
                </c:pt>
                <c:pt idx="15">
                  <c:v>4.8974937981157785E-3</c:v>
                </c:pt>
                <c:pt idx="16">
                  <c:v>1.2921346939269721E-2</c:v>
                </c:pt>
                <c:pt idx="17">
                  <c:v>1.2225348280534362E-2</c:v>
                </c:pt>
                <c:pt idx="18">
                  <c:v>8.0022884132866547E-3</c:v>
                </c:pt>
                <c:pt idx="19">
                  <c:v>7.9188854510365524E-3</c:v>
                </c:pt>
                <c:pt idx="20">
                  <c:v>4.4459733117873743E-3</c:v>
                </c:pt>
              </c:numCache>
            </c:numRef>
          </c:val>
          <c:extLst>
            <c:ext xmlns:c16="http://schemas.microsoft.com/office/drawing/2014/chart" uri="{C3380CC4-5D6E-409C-BE32-E72D297353CC}">
              <c16:uniqueId val="{00000006-AD15-4FDB-BE02-BCF55D2712EF}"/>
            </c:ext>
          </c:extLst>
        </c:ser>
        <c:ser>
          <c:idx val="7"/>
          <c:order val="7"/>
          <c:tx>
            <c:strRef>
              <c:f>'Figure 12'!$R$55</c:f>
              <c:strCache>
                <c:ptCount val="1"/>
                <c:pt idx="0">
                  <c:v>Firing notice</c:v>
                </c:pt>
              </c:strCache>
            </c:strRef>
          </c:tx>
          <c:spPr>
            <a:solidFill>
              <a:srgbClr val="0070C0"/>
            </a:solidFill>
          </c:spPr>
          <c:invertIfNegative val="0"/>
          <c:cat>
            <c:strRef>
              <c:f>'Figure 12'!$I$56:$I$76</c:f>
              <c:strCache>
                <c:ptCount val="21"/>
                <c:pt idx="0">
                  <c:v>HND</c:v>
                </c:pt>
                <c:pt idx="1">
                  <c:v>PRY</c:v>
                </c:pt>
                <c:pt idx="2">
                  <c:v>NIC</c:v>
                </c:pt>
                <c:pt idx="3">
                  <c:v>GTM</c:v>
                </c:pt>
                <c:pt idx="4">
                  <c:v>BOL</c:v>
                </c:pt>
                <c:pt idx="5">
                  <c:v>CRI</c:v>
                </c:pt>
                <c:pt idx="6">
                  <c:v>ECU</c:v>
                </c:pt>
                <c:pt idx="7">
                  <c:v>LAC</c:v>
                </c:pt>
                <c:pt idx="8">
                  <c:v>PER</c:v>
                </c:pt>
                <c:pt idx="9">
                  <c:v>SLV</c:v>
                </c:pt>
                <c:pt idx="10">
                  <c:v>COL</c:v>
                </c:pt>
                <c:pt idx="11">
                  <c:v>PAN</c:v>
                </c:pt>
                <c:pt idx="12">
                  <c:v>ARG</c:v>
                </c:pt>
                <c:pt idx="13">
                  <c:v>JAM</c:v>
                </c:pt>
                <c:pt idx="14">
                  <c:v>VEN</c:v>
                </c:pt>
                <c:pt idx="15">
                  <c:v>BRA</c:v>
                </c:pt>
                <c:pt idx="16">
                  <c:v>URY</c:v>
                </c:pt>
                <c:pt idx="17">
                  <c:v>CHL</c:v>
                </c:pt>
                <c:pt idx="18">
                  <c:v>DOM</c:v>
                </c:pt>
                <c:pt idx="19">
                  <c:v>MEX</c:v>
                </c:pt>
                <c:pt idx="20">
                  <c:v>TTO</c:v>
                </c:pt>
              </c:strCache>
            </c:strRef>
          </c:cat>
          <c:val>
            <c:numRef>
              <c:f>'Figure 12'!$R$56:$R$76</c:f>
              <c:numCache>
                <c:formatCode>0%</c:formatCode>
                <c:ptCount val="21"/>
                <c:pt idx="0">
                  <c:v>1.1169635726193622E-2</c:v>
                </c:pt>
                <c:pt idx="1">
                  <c:v>1.1667481788329475E-2</c:v>
                </c:pt>
                <c:pt idx="2">
                  <c:v>0</c:v>
                </c:pt>
                <c:pt idx="3">
                  <c:v>0</c:v>
                </c:pt>
                <c:pt idx="4">
                  <c:v>1.6402674693797008E-2</c:v>
                </c:pt>
                <c:pt idx="5">
                  <c:v>4.7098851100170992E-3</c:v>
                </c:pt>
                <c:pt idx="6">
                  <c:v>0</c:v>
                </c:pt>
                <c:pt idx="7">
                  <c:v>3.1408888046782859E-3</c:v>
                </c:pt>
                <c:pt idx="8">
                  <c:v>0</c:v>
                </c:pt>
                <c:pt idx="9">
                  <c:v>0</c:v>
                </c:pt>
                <c:pt idx="10">
                  <c:v>8.8390407879904414E-4</c:v>
                </c:pt>
                <c:pt idx="11">
                  <c:v>0</c:v>
                </c:pt>
                <c:pt idx="12">
                  <c:v>6.6998739042664051E-3</c:v>
                </c:pt>
                <c:pt idx="13">
                  <c:v>3.3197786424197261E-3</c:v>
                </c:pt>
                <c:pt idx="14">
                  <c:v>0</c:v>
                </c:pt>
                <c:pt idx="15">
                  <c:v>3.5710892277927555E-3</c:v>
                </c:pt>
                <c:pt idx="16">
                  <c:v>0</c:v>
                </c:pt>
                <c:pt idx="17">
                  <c:v>2.4450696561068722E-3</c:v>
                </c:pt>
                <c:pt idx="18">
                  <c:v>1.9483832658437074E-3</c:v>
                </c:pt>
                <c:pt idx="19">
                  <c:v>0</c:v>
                </c:pt>
                <c:pt idx="20">
                  <c:v>0</c:v>
                </c:pt>
              </c:numCache>
            </c:numRef>
          </c:val>
          <c:extLst>
            <c:ext xmlns:c16="http://schemas.microsoft.com/office/drawing/2014/chart" uri="{C3380CC4-5D6E-409C-BE32-E72D297353CC}">
              <c16:uniqueId val="{00000007-AD15-4FDB-BE02-BCF55D2712EF}"/>
            </c:ext>
          </c:extLst>
        </c:ser>
        <c:dLbls>
          <c:showLegendKey val="0"/>
          <c:showVal val="0"/>
          <c:showCatName val="0"/>
          <c:showSerName val="0"/>
          <c:showPercent val="0"/>
          <c:showBubbleSize val="0"/>
        </c:dLbls>
        <c:gapWidth val="150"/>
        <c:overlap val="100"/>
        <c:axId val="234386560"/>
        <c:axId val="234388096"/>
      </c:barChart>
      <c:catAx>
        <c:axId val="234386560"/>
        <c:scaling>
          <c:orientation val="minMax"/>
        </c:scaling>
        <c:delete val="0"/>
        <c:axPos val="b"/>
        <c:numFmt formatCode="General" sourceLinked="0"/>
        <c:majorTickMark val="out"/>
        <c:minorTickMark val="none"/>
        <c:tickLblPos val="nextTo"/>
        <c:crossAx val="234388096"/>
        <c:crosses val="autoZero"/>
        <c:auto val="1"/>
        <c:lblAlgn val="ctr"/>
        <c:lblOffset val="100"/>
        <c:noMultiLvlLbl val="0"/>
      </c:catAx>
      <c:valAx>
        <c:axId val="234388096"/>
        <c:scaling>
          <c:orientation val="minMax"/>
        </c:scaling>
        <c:delete val="0"/>
        <c:axPos val="l"/>
        <c:title>
          <c:tx>
            <c:rich>
              <a:bodyPr rot="-5400000" vert="horz"/>
              <a:lstStyle/>
              <a:p>
                <a:pPr>
                  <a:defRPr/>
                </a:pPr>
                <a:r>
                  <a:rPr lang="en-US"/>
                  <a:t>Minimum cost of salaried labor for employers (% of GDP per worker)</a:t>
                </a:r>
                <a:endParaRPr lang="es-ES_tradnl"/>
              </a:p>
            </c:rich>
          </c:tx>
          <c:layout>
            <c:manualLayout>
              <c:xMode val="edge"/>
              <c:yMode val="edge"/>
              <c:x val="0"/>
              <c:y val="8.6459684398337594E-2"/>
            </c:manualLayout>
          </c:layout>
          <c:overlay val="0"/>
        </c:title>
        <c:numFmt formatCode="0%" sourceLinked="1"/>
        <c:majorTickMark val="out"/>
        <c:minorTickMark val="none"/>
        <c:tickLblPos val="nextTo"/>
        <c:crossAx val="234386560"/>
        <c:crosses val="autoZero"/>
        <c:crossBetween val="between"/>
      </c:valAx>
    </c:plotArea>
    <c:legend>
      <c:legendPos val="b"/>
      <c:layout>
        <c:manualLayout>
          <c:xMode val="edge"/>
          <c:yMode val="edge"/>
          <c:x val="0"/>
          <c:y val="0.93006891099263878"/>
          <c:w val="0.99797494634673789"/>
          <c:h val="6.720635480646385E-2"/>
        </c:manualLayout>
      </c:layout>
      <c:overlay val="0"/>
    </c:legend>
    <c:plotVisOnly val="1"/>
    <c:dispBlanksAs val="gap"/>
    <c:showDLblsOverMax val="0"/>
  </c:chart>
  <c:spPr>
    <a:ln>
      <a:noFill/>
    </a:ln>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13'!$B$3</c:f>
              <c:strCache>
                <c:ptCount val="1"/>
                <c:pt idx="0">
                  <c:v>Indice</c:v>
                </c:pt>
              </c:strCache>
            </c:strRef>
          </c:tx>
          <c:invertIfNegative val="0"/>
          <c:dPt>
            <c:idx val="8"/>
            <c:invertIfNegative val="0"/>
            <c:bubble3D val="0"/>
            <c:spPr>
              <a:solidFill>
                <a:schemeClr val="accent6"/>
              </a:solidFill>
            </c:spPr>
            <c:extLst>
              <c:ext xmlns:c16="http://schemas.microsoft.com/office/drawing/2014/chart" uri="{C3380CC4-5D6E-409C-BE32-E72D297353CC}">
                <c16:uniqueId val="{00000001-2083-4786-BA1A-1A812ABE0947}"/>
              </c:ext>
            </c:extLst>
          </c:dPt>
          <c:dPt>
            <c:idx val="14"/>
            <c:invertIfNegative val="0"/>
            <c:bubble3D val="0"/>
            <c:spPr>
              <a:solidFill>
                <a:schemeClr val="accent6"/>
              </a:solidFill>
            </c:spPr>
            <c:extLst>
              <c:ext xmlns:c16="http://schemas.microsoft.com/office/drawing/2014/chart" uri="{C3380CC4-5D6E-409C-BE32-E72D297353CC}">
                <c16:uniqueId val="{00000003-2083-4786-BA1A-1A812ABE0947}"/>
              </c:ext>
            </c:extLst>
          </c:dPt>
          <c:dPt>
            <c:idx val="15"/>
            <c:invertIfNegative val="0"/>
            <c:bubble3D val="0"/>
            <c:spPr>
              <a:solidFill>
                <a:schemeClr val="accent6"/>
              </a:solidFill>
            </c:spPr>
            <c:extLst>
              <c:ext xmlns:c16="http://schemas.microsoft.com/office/drawing/2014/chart" uri="{C3380CC4-5D6E-409C-BE32-E72D297353CC}">
                <c16:uniqueId val="{00000005-2083-4786-BA1A-1A812ABE0947}"/>
              </c:ext>
            </c:extLst>
          </c:dPt>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13'!$A$4:$A$27</c:f>
              <c:strCache>
                <c:ptCount val="24"/>
                <c:pt idx="0">
                  <c:v>NIC</c:v>
                </c:pt>
                <c:pt idx="1">
                  <c:v>BRB</c:v>
                </c:pt>
                <c:pt idx="2">
                  <c:v>GTM</c:v>
                </c:pt>
                <c:pt idx="3">
                  <c:v>PER</c:v>
                </c:pt>
                <c:pt idx="4">
                  <c:v>JAM</c:v>
                </c:pt>
                <c:pt idx="5">
                  <c:v>COL</c:v>
                </c:pt>
                <c:pt idx="6">
                  <c:v>CRI</c:v>
                </c:pt>
                <c:pt idx="7">
                  <c:v>SLV</c:v>
                </c:pt>
                <c:pt idx="8">
                  <c:v>Caribbean</c:v>
                </c:pt>
                <c:pt idx="9">
                  <c:v>BRA</c:v>
                </c:pt>
                <c:pt idx="10">
                  <c:v>PRY</c:v>
                </c:pt>
                <c:pt idx="11">
                  <c:v>MEX</c:v>
                </c:pt>
                <c:pt idx="12">
                  <c:v>URY</c:v>
                </c:pt>
                <c:pt idx="13">
                  <c:v>DOM</c:v>
                </c:pt>
                <c:pt idx="14">
                  <c:v>LAC</c:v>
                </c:pt>
                <c:pt idx="15">
                  <c:v>LA</c:v>
                </c:pt>
                <c:pt idx="16">
                  <c:v>HND</c:v>
                </c:pt>
                <c:pt idx="17">
                  <c:v>ECU</c:v>
                </c:pt>
                <c:pt idx="18">
                  <c:v>BHM</c:v>
                </c:pt>
                <c:pt idx="19">
                  <c:v>ARG</c:v>
                </c:pt>
                <c:pt idx="20">
                  <c:v>PAN</c:v>
                </c:pt>
                <c:pt idx="21">
                  <c:v>CHL</c:v>
                </c:pt>
                <c:pt idx="22">
                  <c:v>BOL</c:v>
                </c:pt>
                <c:pt idx="23">
                  <c:v>VEN</c:v>
                </c:pt>
              </c:strCache>
            </c:strRef>
          </c:cat>
          <c:val>
            <c:numRef>
              <c:f>'Figure 13'!$B$4:$B$27</c:f>
              <c:numCache>
                <c:formatCode>_(* #,##0.00_);_(* \(#,##0.00\);_(* "-"??_);_(@_)</c:formatCode>
                <c:ptCount val="24"/>
                <c:pt idx="0">
                  <c:v>1.3714286088943481</c:v>
                </c:pt>
                <c:pt idx="1">
                  <c:v>1.4095238447189331</c:v>
                </c:pt>
                <c:pt idx="2">
                  <c:v>1.422222375869751</c:v>
                </c:pt>
                <c:pt idx="3">
                  <c:v>1.6000000238418579</c:v>
                </c:pt>
                <c:pt idx="4">
                  <c:v>1.6253968477249146</c:v>
                </c:pt>
                <c:pt idx="5">
                  <c:v>1.6730159521102905</c:v>
                </c:pt>
                <c:pt idx="6">
                  <c:v>1.682539701461792</c:v>
                </c:pt>
                <c:pt idx="7">
                  <c:v>1.6952381134033203</c:v>
                </c:pt>
                <c:pt idx="8">
                  <c:v>1.7126984596252441</c:v>
                </c:pt>
                <c:pt idx="9">
                  <c:v>1.8444444444444423</c:v>
                </c:pt>
                <c:pt idx="10">
                  <c:v>1.9047619104385376</c:v>
                </c:pt>
                <c:pt idx="11">
                  <c:v>1.9111111111111092</c:v>
                </c:pt>
                <c:pt idx="12">
                  <c:v>1.9349206686019897</c:v>
                </c:pt>
                <c:pt idx="13">
                  <c:v>1.9587302207946777</c:v>
                </c:pt>
                <c:pt idx="14">
                  <c:v>1.9800453846867296</c:v>
                </c:pt>
                <c:pt idx="15">
                  <c:v>1.99289895133765</c:v>
                </c:pt>
                <c:pt idx="16">
                  <c:v>2.0666666030883789</c:v>
                </c:pt>
                <c:pt idx="17">
                  <c:v>2.095238208770752</c:v>
                </c:pt>
                <c:pt idx="18">
                  <c:v>2.1031746864318848</c:v>
                </c:pt>
                <c:pt idx="19">
                  <c:v>2.1174602508544922</c:v>
                </c:pt>
                <c:pt idx="20">
                  <c:v>2.4285714626312256</c:v>
                </c:pt>
                <c:pt idx="21">
                  <c:v>2.5269841269841242</c:v>
                </c:pt>
                <c:pt idx="22">
                  <c:v>2.7095239162445068</c:v>
                </c:pt>
                <c:pt idx="23">
                  <c:v>3.5</c:v>
                </c:pt>
              </c:numCache>
            </c:numRef>
          </c:val>
          <c:extLst>
            <c:ext xmlns:c16="http://schemas.microsoft.com/office/drawing/2014/chart" uri="{C3380CC4-5D6E-409C-BE32-E72D297353CC}">
              <c16:uniqueId val="{00000006-2083-4786-BA1A-1A812ABE0947}"/>
            </c:ext>
          </c:extLst>
        </c:ser>
        <c:dLbls>
          <c:showLegendKey val="0"/>
          <c:showVal val="0"/>
          <c:showCatName val="0"/>
          <c:showSerName val="0"/>
          <c:showPercent val="0"/>
          <c:showBubbleSize val="0"/>
        </c:dLbls>
        <c:gapWidth val="150"/>
        <c:axId val="235804160"/>
        <c:axId val="235805696"/>
      </c:barChart>
      <c:catAx>
        <c:axId val="235804160"/>
        <c:scaling>
          <c:orientation val="minMax"/>
        </c:scaling>
        <c:delete val="0"/>
        <c:axPos val="b"/>
        <c:numFmt formatCode="General" sourceLinked="0"/>
        <c:majorTickMark val="out"/>
        <c:minorTickMark val="none"/>
        <c:tickLblPos val="nextTo"/>
        <c:crossAx val="235805696"/>
        <c:crosses val="autoZero"/>
        <c:auto val="1"/>
        <c:lblAlgn val="ctr"/>
        <c:lblOffset val="100"/>
        <c:noMultiLvlLbl val="0"/>
      </c:catAx>
      <c:valAx>
        <c:axId val="235805696"/>
        <c:scaling>
          <c:orientation val="minMax"/>
          <c:max val="6"/>
        </c:scaling>
        <c:delete val="0"/>
        <c:axPos val="l"/>
        <c:title>
          <c:tx>
            <c:rich>
              <a:bodyPr rot="-5400000" vert="horz"/>
              <a:lstStyle/>
              <a:p>
                <a:pPr algn="ctr" rtl="0">
                  <a:defRPr/>
                </a:pPr>
                <a:r>
                  <a:rPr lang="en-US"/>
                  <a:t>Index values 0 to 6</a:t>
                </a:r>
              </a:p>
            </c:rich>
          </c:tx>
          <c:overlay val="0"/>
        </c:title>
        <c:numFmt formatCode="_(* #,##0_);_(* \(#,##0\);_(* &quot;-&quot;_);_(@_)" sourceLinked="0"/>
        <c:majorTickMark val="out"/>
        <c:minorTickMark val="none"/>
        <c:tickLblPos val="nextTo"/>
        <c:crossAx val="235804160"/>
        <c:crosses val="autoZero"/>
        <c:crossBetween val="between"/>
      </c:valAx>
    </c:plotArea>
    <c:plotVisOnly val="1"/>
    <c:dispBlanksAs val="gap"/>
    <c:showDLblsOverMax val="0"/>
  </c:chart>
  <c:spPr>
    <a:ln>
      <a:noFill/>
    </a:ln>
  </c:spPr>
  <c:txPr>
    <a:bodyPr/>
    <a:lstStyle/>
    <a:p>
      <a:pPr>
        <a:defRPr sz="9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'Figure 14'!$O$3</c:f>
              <c:strCache>
                <c:ptCount val="1"/>
                <c:pt idx="0">
                  <c:v>Cost of job security provisions</c:v>
                </c:pt>
              </c:strCache>
            </c:strRef>
          </c:tx>
          <c:spPr>
            <a:ln w="28575" cap="rnd">
              <a:noFill/>
              <a:round/>
            </a:ln>
            <a:effectLst/>
          </c:spPr>
          <c:marker>
            <c:symbol val="circle"/>
            <c:size val="5"/>
            <c:spPr>
              <a:solidFill>
                <a:schemeClr val="accent1"/>
              </a:solidFill>
              <a:ln w="9525">
                <a:solidFill>
                  <a:schemeClr val="accent1"/>
                </a:solidFill>
              </a:ln>
              <a:effectLst/>
            </c:spPr>
          </c:marker>
          <c:dLbls>
            <c:dLbl>
              <c:idx val="0"/>
              <c:tx>
                <c:strRef>
                  <c:f>'Figure 14'!$A$4</c:f>
                  <c:strCache>
                    <c:ptCount val="1"/>
                    <c:pt idx="0">
                      <c:v>ARG</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b"/>
              <c:showLegendKey val="0"/>
              <c:showVal val="1"/>
              <c:showCatName val="0"/>
              <c:showSerName val="0"/>
              <c:showPercent val="0"/>
              <c:showBubbleSize val="0"/>
              <c:extLst>
                <c:ext xmlns:c15="http://schemas.microsoft.com/office/drawing/2012/chart" uri="{CE6537A1-D6FC-4f65-9D91-7224C49458BB}">
                  <c15:dlblFieldTable>
                    <c15:dlblFTEntry>
                      <c15:txfldGUID>{A6BD6CD7-97D5-4628-99BA-B8F748990713}</c15:txfldGUID>
                      <c15:f>'Figure 14'!$A$4</c15:f>
                      <c15:dlblFieldTableCache>
                        <c:ptCount val="1"/>
                        <c:pt idx="0">
                          <c:v>ARG</c:v>
                        </c:pt>
                      </c15:dlblFieldTableCache>
                    </c15:dlblFTEntry>
                  </c15:dlblFieldTable>
                  <c15:showDataLabelsRange val="0"/>
                </c:ext>
                <c:ext xmlns:c16="http://schemas.microsoft.com/office/drawing/2014/chart" uri="{C3380CC4-5D6E-409C-BE32-E72D297353CC}">
                  <c16:uniqueId val="{00000000-9A18-4374-95D1-A30A27CC3F5D}"/>
                </c:ext>
              </c:extLst>
            </c:dLbl>
            <c:dLbl>
              <c:idx val="1"/>
              <c:tx>
                <c:strRef>
                  <c:f>'Figure 14'!$A$5</c:f>
                  <c:strCache>
                    <c:ptCount val="1"/>
                    <c:pt idx="0">
                      <c:v>BOL</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b"/>
              <c:showLegendKey val="0"/>
              <c:showVal val="1"/>
              <c:showCatName val="0"/>
              <c:showSerName val="0"/>
              <c:showPercent val="0"/>
              <c:showBubbleSize val="0"/>
              <c:extLst>
                <c:ext xmlns:c15="http://schemas.microsoft.com/office/drawing/2012/chart" uri="{CE6537A1-D6FC-4f65-9D91-7224C49458BB}">
                  <c15:dlblFieldTable>
                    <c15:dlblFTEntry>
                      <c15:txfldGUID>{37F51658-8380-47FE-BD87-41EE39BAB610}</c15:txfldGUID>
                      <c15:f>'Figure 14'!$A$5</c15:f>
                      <c15:dlblFieldTableCache>
                        <c:ptCount val="1"/>
                        <c:pt idx="0">
                          <c:v>BOL</c:v>
                        </c:pt>
                      </c15:dlblFieldTableCache>
                    </c15:dlblFTEntry>
                  </c15:dlblFieldTable>
                  <c15:showDataLabelsRange val="0"/>
                </c:ext>
                <c:ext xmlns:c16="http://schemas.microsoft.com/office/drawing/2014/chart" uri="{C3380CC4-5D6E-409C-BE32-E72D297353CC}">
                  <c16:uniqueId val="{00000001-9A18-4374-95D1-A30A27CC3F5D}"/>
                </c:ext>
              </c:extLst>
            </c:dLbl>
            <c:dLbl>
              <c:idx val="2"/>
              <c:layout>
                <c:manualLayout>
                  <c:x val="-2.6261712758023817E-2"/>
                  <c:y val="3.3350955629161606E-2"/>
                </c:manualLayout>
              </c:layout>
              <c:tx>
                <c:strRef>
                  <c:f>'Figure 14'!$A$6</c:f>
                  <c:strCache>
                    <c:ptCount val="1"/>
                    <c:pt idx="0">
                      <c:v>BRA</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{E6609042-E86A-4057-BF5B-BC0155D09485}</c15:txfldGUID>
                      <c15:f>'Figure 14'!$A$6</c15:f>
                      <c15:dlblFieldTableCache>
                        <c:ptCount val="1"/>
                        <c:pt idx="0">
                          <c:v>BRA</c:v>
                        </c:pt>
                      </c15:dlblFieldTableCache>
                    </c15:dlblFTEntry>
                  </c15:dlblFieldTable>
                  <c15:showDataLabelsRange val="0"/>
                </c:ext>
                <c:ext xmlns:c16="http://schemas.microsoft.com/office/drawing/2014/chart" uri="{C3380CC4-5D6E-409C-BE32-E72D297353CC}">
                  <c16:uniqueId val="{00000002-9A18-4374-95D1-A30A27CC3F5D}"/>
                </c:ext>
              </c:extLst>
            </c:dLbl>
            <c:dLbl>
              <c:idx val="3"/>
              <c:tx>
                <c:strRef>
                  <c:f>'Figure 14'!$A$7</c:f>
                  <c:strCache>
                    <c:ptCount val="1"/>
                    <c:pt idx="0">
                      <c:v>CHL</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b"/>
              <c:showLegendKey val="0"/>
              <c:showVal val="1"/>
              <c:showCatName val="0"/>
              <c:showSerName val="0"/>
              <c:showPercent val="0"/>
              <c:showBubbleSize val="0"/>
              <c:extLst>
                <c:ext xmlns:c15="http://schemas.microsoft.com/office/drawing/2012/chart" uri="{CE6537A1-D6FC-4f65-9D91-7224C49458BB}">
                  <c15:dlblFieldTable>
                    <c15:dlblFTEntry>
                      <c15:txfldGUID>{D3BFCCAC-175A-430A-939A-67B3C8BAE646}</c15:txfldGUID>
                      <c15:f>'Figure 14'!$A$7</c15:f>
                      <c15:dlblFieldTableCache>
                        <c:ptCount val="1"/>
                        <c:pt idx="0">
                          <c:v>CHL</c:v>
                        </c:pt>
                      </c15:dlblFieldTableCache>
                    </c15:dlblFTEntry>
                  </c15:dlblFieldTable>
                  <c15:showDataLabelsRange val="0"/>
                </c:ext>
                <c:ext xmlns:c16="http://schemas.microsoft.com/office/drawing/2014/chart" uri="{C3380CC4-5D6E-409C-BE32-E72D297353CC}">
                  <c16:uniqueId val="{00000003-9A18-4374-95D1-A30A27CC3F5D}"/>
                </c:ext>
              </c:extLst>
            </c:dLbl>
            <c:dLbl>
              <c:idx val="4"/>
              <c:layout>
                <c:manualLayout>
                  <c:x val="-3.6721437971729824E-2"/>
                  <c:y val="2.9837562269364334E-2"/>
                </c:manualLayout>
              </c:layout>
              <c:tx>
                <c:strRef>
                  <c:f>'Figure 14'!$A$8</c:f>
                  <c:strCache>
                    <c:ptCount val="1"/>
                    <c:pt idx="0">
                      <c:v>COL</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{BEE2899E-44CD-4027-AF23-E95463073BE2}</c15:txfldGUID>
                      <c15:f>'Figure 14'!$A$8</c15:f>
                      <c15:dlblFieldTableCache>
                        <c:ptCount val="1"/>
                        <c:pt idx="0">
                          <c:v>COL</c:v>
                        </c:pt>
                      </c15:dlblFieldTableCache>
                    </c15:dlblFTEntry>
                  </c15:dlblFieldTable>
                  <c15:showDataLabelsRange val="0"/>
                </c:ext>
                <c:ext xmlns:c16="http://schemas.microsoft.com/office/drawing/2014/chart" uri="{C3380CC4-5D6E-409C-BE32-E72D297353CC}">
                  <c16:uniqueId val="{00000004-9A18-4374-95D1-A30A27CC3F5D}"/>
                </c:ext>
              </c:extLst>
            </c:dLbl>
            <c:dLbl>
              <c:idx val="5"/>
              <c:layout>
                <c:manualLayout>
                  <c:x val="-5.7969295567485944E-2"/>
                  <c:y val="1.7304153909866707E-3"/>
                </c:manualLayout>
              </c:layout>
              <c:tx>
                <c:strRef>
                  <c:f>'Figure 14'!$A$9</c:f>
                  <c:strCache>
                    <c:ptCount val="1"/>
                    <c:pt idx="0">
                      <c:v>CRI</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{1AAB0E14-2A55-445E-B60E-5C13C071B255}</c15:txfldGUID>
                      <c15:f>'Figure 14'!$A$9</c15:f>
                      <c15:dlblFieldTableCache>
                        <c:ptCount val="1"/>
                        <c:pt idx="0">
                          <c:v>CRI</c:v>
                        </c:pt>
                      </c15:dlblFieldTableCache>
                    </c15:dlblFTEntry>
                  </c15:dlblFieldTable>
                  <c15:showDataLabelsRange val="0"/>
                </c:ext>
                <c:ext xmlns:c16="http://schemas.microsoft.com/office/drawing/2014/chart" uri="{C3380CC4-5D6E-409C-BE32-E72D297353CC}">
                  <c16:uniqueId val="{00000005-9A18-4374-95D1-A30A27CC3F5D}"/>
                </c:ext>
              </c:extLst>
            </c:dLbl>
            <c:dLbl>
              <c:idx val="6"/>
              <c:layout>
                <c:manualLayout>
                  <c:x val="-3.9616937604017154E-2"/>
                  <c:y val="2.98375622693644E-2"/>
                </c:manualLayout>
              </c:layout>
              <c:tx>
                <c:strRef>
                  <c:f>'Figure 14'!$A$10</c:f>
                  <c:strCache>
                    <c:ptCount val="1"/>
                    <c:pt idx="0">
                      <c:v>DOM</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{15DEA1AC-9ACA-403F-A1E2-A24341EECACA}</c15:txfldGUID>
                      <c15:f>'Figure 14'!$A$10</c15:f>
                      <c15:dlblFieldTableCache>
                        <c:ptCount val="1"/>
                        <c:pt idx="0">
                          <c:v>DOM</c:v>
                        </c:pt>
                      </c15:dlblFieldTableCache>
                    </c15:dlblFTEntry>
                  </c15:dlblFieldTable>
                  <c15:showDataLabelsRange val="0"/>
                </c:ext>
                <c:ext xmlns:c16="http://schemas.microsoft.com/office/drawing/2014/chart" uri="{C3380CC4-5D6E-409C-BE32-E72D297353CC}">
                  <c16:uniqueId val="{00000006-9A18-4374-95D1-A30A27CC3F5D}"/>
                </c:ext>
              </c:extLst>
            </c:dLbl>
            <c:dLbl>
              <c:idx val="7"/>
              <c:layout>
                <c:manualLayout>
                  <c:x val="-2.1566266015668497E-3"/>
                  <c:y val="5.2438087507838786E-3"/>
                </c:manualLayout>
              </c:layout>
              <c:tx>
                <c:strRef>
                  <c:f>'Figure 14'!$A$11</c:f>
                  <c:strCache>
                    <c:ptCount val="1"/>
                    <c:pt idx="0">
                      <c:v>ECU</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{DCEE48C4-5CC4-4288-9608-86AB28DC2786}</c15:txfldGUID>
                      <c15:f>'Figure 14'!$A$11</c15:f>
                      <c15:dlblFieldTableCache>
                        <c:ptCount val="1"/>
                        <c:pt idx="0">
                          <c:v>ECU</c:v>
                        </c:pt>
                      </c15:dlblFieldTableCache>
                    </c15:dlblFTEntry>
                  </c15:dlblFieldTable>
                  <c15:showDataLabelsRange val="0"/>
                </c:ext>
                <c:ext xmlns:c16="http://schemas.microsoft.com/office/drawing/2014/chart" uri="{C3380CC4-5D6E-409C-BE32-E72D297353CC}">
                  <c16:uniqueId val="{00000007-9A18-4374-95D1-A30A27CC3F5D}"/>
                </c:ext>
              </c:extLst>
            </c:dLbl>
            <c:dLbl>
              <c:idx val="8"/>
              <c:layout>
                <c:manualLayout>
                  <c:x val="-5.9945255128409869E-2"/>
                  <c:y val="-3.6916911566782618E-2"/>
                </c:manualLayout>
              </c:layout>
              <c:tx>
                <c:strRef>
                  <c:f>'Figure 14'!$A$12</c:f>
                  <c:strCache>
                    <c:ptCount val="1"/>
                    <c:pt idx="0">
                      <c:v>GTM</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{3B50815D-B163-4587-B3AF-4822E4EFEE66}</c15:txfldGUID>
                      <c15:f>'Figure 14'!$A$12</c15:f>
                      <c15:dlblFieldTableCache>
                        <c:ptCount val="1"/>
                        <c:pt idx="0">
                          <c:v>GTM</c:v>
                        </c:pt>
                      </c15:dlblFieldTableCache>
                    </c15:dlblFTEntry>
                  </c15:dlblFieldTable>
                  <c15:showDataLabelsRange val="0"/>
                </c:ext>
                <c:ext xmlns:c16="http://schemas.microsoft.com/office/drawing/2014/chart" uri="{C3380CC4-5D6E-409C-BE32-E72D297353CC}">
                  <c16:uniqueId val="{00000008-9A18-4374-95D1-A30A27CC3F5D}"/>
                </c:ext>
              </c:extLst>
            </c:dLbl>
            <c:dLbl>
              <c:idx val="9"/>
              <c:layout>
                <c:manualLayout>
                  <c:x val="-2.4028544013283856E-2"/>
                  <c:y val="3.6864348988958816E-2"/>
                </c:manualLayout>
              </c:layout>
              <c:tx>
                <c:strRef>
                  <c:f>'Figure 14'!$A$13</c:f>
                  <c:strCache>
                    <c:ptCount val="1"/>
                    <c:pt idx="0">
                      <c:v>HND</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{D563F351-12E7-4C19-B934-F47EAB1E9C5C}</c15:txfldGUID>
                      <c15:f>'Figure 14'!$A$13</c15:f>
                      <c15:dlblFieldTableCache>
                        <c:ptCount val="1"/>
                        <c:pt idx="0">
                          <c:v>HND</c:v>
                        </c:pt>
                      </c15:dlblFieldTableCache>
                    </c15:dlblFTEntry>
                  </c15:dlblFieldTable>
                  <c15:showDataLabelsRange val="0"/>
                </c:ext>
                <c:ext xmlns:c16="http://schemas.microsoft.com/office/drawing/2014/chart" uri="{C3380CC4-5D6E-409C-BE32-E72D297353CC}">
                  <c16:uniqueId val="{00000009-9A18-4374-95D1-A30A27CC3F5D}"/>
                </c:ext>
              </c:extLst>
            </c:dLbl>
            <c:dLbl>
              <c:idx val="10"/>
              <c:tx>
                <c:strRef>
                  <c:f>'Figure 14'!$A$14</c:f>
                  <c:strCache>
                    <c:ptCount val="1"/>
                    <c:pt idx="0">
                      <c:v>JAM</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b"/>
              <c:showLegendKey val="0"/>
              <c:showVal val="1"/>
              <c:showCatName val="0"/>
              <c:showSerName val="0"/>
              <c:showPercent val="0"/>
              <c:showBubbleSize val="0"/>
              <c:extLst>
                <c:ext xmlns:c15="http://schemas.microsoft.com/office/drawing/2012/chart" uri="{CE6537A1-D6FC-4f65-9D91-7224C49458BB}">
                  <c15:dlblFieldTable>
                    <c15:dlblFTEntry>
                      <c15:txfldGUID>{8317A5AB-3FA9-47CB-882E-79952DC9D93D}</c15:txfldGUID>
                      <c15:f>'Figure 14'!$A$14</c15:f>
                      <c15:dlblFieldTableCache>
                        <c:ptCount val="1"/>
                        <c:pt idx="0">
                          <c:v>JAM</c:v>
                        </c:pt>
                      </c15:dlblFieldTableCache>
                    </c15:dlblFTEntry>
                  </c15:dlblFieldTable>
                  <c15:showDataLabelsRange val="0"/>
                </c:ext>
                <c:ext xmlns:c16="http://schemas.microsoft.com/office/drawing/2014/chart" uri="{C3380CC4-5D6E-409C-BE32-E72D297353CC}">
                  <c16:uniqueId val="{0000000A-9A18-4374-95D1-A30A27CC3F5D}"/>
                </c:ext>
              </c:extLst>
            </c:dLbl>
            <c:dLbl>
              <c:idx val="11"/>
              <c:layout>
                <c:manualLayout>
                  <c:x val="-6.1039945689556868E-2"/>
                  <c:y val="-2.9890124847188202E-2"/>
                </c:manualLayout>
              </c:layout>
              <c:tx>
                <c:strRef>
                  <c:f>'Figure 14'!$A$15</c:f>
                  <c:strCache>
                    <c:ptCount val="1"/>
                    <c:pt idx="0">
                      <c:v>MEX</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{B0CE7C27-C271-4CA1-9E13-9827D362E1A0}</c15:txfldGUID>
                      <c15:f>'Figure 14'!$A$15</c15:f>
                      <c15:dlblFieldTableCache>
                        <c:ptCount val="1"/>
                        <c:pt idx="0">
                          <c:v>MEX</c:v>
                        </c:pt>
                      </c15:dlblFieldTableCache>
                    </c15:dlblFTEntry>
                  </c15:dlblFieldTable>
                  <c15:showDataLabelsRange val="0"/>
                </c:ext>
                <c:ext xmlns:c16="http://schemas.microsoft.com/office/drawing/2014/chart" uri="{C3380CC4-5D6E-409C-BE32-E72D297353CC}">
                  <c16:uniqueId val="{0000000B-9A18-4374-95D1-A30A27CC3F5D}"/>
                </c:ext>
              </c:extLst>
            </c:dLbl>
            <c:dLbl>
              <c:idx val="12"/>
              <c:tx>
                <c:strRef>
                  <c:f>'Figure 14'!$A$16</c:f>
                  <c:strCache>
                    <c:ptCount val="1"/>
                    <c:pt idx="0">
                      <c:v>NIC</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b"/>
              <c:showLegendKey val="0"/>
              <c:showVal val="1"/>
              <c:showCatName val="0"/>
              <c:showSerName val="0"/>
              <c:showPercent val="0"/>
              <c:showBubbleSize val="0"/>
              <c:extLst>
                <c:ext xmlns:c15="http://schemas.microsoft.com/office/drawing/2012/chart" uri="{CE6537A1-D6FC-4f65-9D91-7224C49458BB}">
                  <c15:dlblFieldTable>
                    <c15:dlblFTEntry>
                      <c15:txfldGUID>{C5FD69B4-83D0-49F6-9A4E-14FC9A566736}</c15:txfldGUID>
                      <c15:f>'Figure 14'!$A$16</c15:f>
                      <c15:dlblFieldTableCache>
                        <c:ptCount val="1"/>
                        <c:pt idx="0">
                          <c:v>NIC</c:v>
                        </c:pt>
                      </c15:dlblFieldTableCache>
                    </c15:dlblFTEntry>
                  </c15:dlblFieldTable>
                  <c15:showDataLabelsRange val="0"/>
                </c:ext>
                <c:ext xmlns:c16="http://schemas.microsoft.com/office/drawing/2014/chart" uri="{C3380CC4-5D6E-409C-BE32-E72D297353CC}">
                  <c16:uniqueId val="{0000000C-9A18-4374-95D1-A30A27CC3F5D}"/>
                </c:ext>
              </c:extLst>
            </c:dLbl>
            <c:dLbl>
              <c:idx val="13"/>
              <c:tx>
                <c:strRef>
                  <c:f>'Figure 14'!$A$17</c:f>
                  <c:strCache>
                    <c:ptCount val="1"/>
                    <c:pt idx="0">
                      <c:v>PAN</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b"/>
              <c:showLegendKey val="0"/>
              <c:showVal val="1"/>
              <c:showCatName val="0"/>
              <c:showSerName val="0"/>
              <c:showPercent val="0"/>
              <c:showBubbleSize val="0"/>
              <c:extLst>
                <c:ext xmlns:c15="http://schemas.microsoft.com/office/drawing/2012/chart" uri="{CE6537A1-D6FC-4f65-9D91-7224C49458BB}">
                  <c15:dlblFieldTable>
                    <c15:dlblFTEntry>
                      <c15:txfldGUID>{52186F7F-9238-4FC3-9F2F-C4DCDC1F009B}</c15:txfldGUID>
                      <c15:f>'Figure 14'!$A$17</c15:f>
                      <c15:dlblFieldTableCache>
                        <c:ptCount val="1"/>
                        <c:pt idx="0">
                          <c:v>PAN</c:v>
                        </c:pt>
                      </c15:dlblFieldTableCache>
                    </c15:dlblFTEntry>
                  </c15:dlblFieldTable>
                  <c15:showDataLabelsRange val="0"/>
                </c:ext>
                <c:ext xmlns:c16="http://schemas.microsoft.com/office/drawing/2014/chart" uri="{C3380CC4-5D6E-409C-BE32-E72D297353CC}">
                  <c16:uniqueId val="{0000000D-9A18-4374-95D1-A30A27CC3F5D}"/>
                </c:ext>
              </c:extLst>
            </c:dLbl>
            <c:dLbl>
              <c:idx val="14"/>
              <c:tx>
                <c:strRef>
                  <c:f>'Figure 14'!$A$18</c:f>
                  <c:strCache>
                    <c:ptCount val="1"/>
                    <c:pt idx="0">
                      <c:v>PER</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b"/>
              <c:showLegendKey val="0"/>
              <c:showVal val="1"/>
              <c:showCatName val="0"/>
              <c:showSerName val="0"/>
              <c:showPercent val="0"/>
              <c:showBubbleSize val="0"/>
              <c:extLst>
                <c:ext xmlns:c15="http://schemas.microsoft.com/office/drawing/2012/chart" uri="{CE6537A1-D6FC-4f65-9D91-7224C49458BB}">
                  <c15:dlblFieldTable>
                    <c15:dlblFTEntry>
                      <c15:txfldGUID>{DA505F60-4FCC-4868-8DAA-4CB1A37ACA9E}</c15:txfldGUID>
                      <c15:f>'Figure 14'!$A$18</c15:f>
                      <c15:dlblFieldTableCache>
                        <c:ptCount val="1"/>
                        <c:pt idx="0">
                          <c:v>PER</c:v>
                        </c:pt>
                      </c15:dlblFieldTableCache>
                    </c15:dlblFTEntry>
                  </c15:dlblFieldTable>
                  <c15:showDataLabelsRange val="0"/>
                </c:ext>
                <c:ext xmlns:c16="http://schemas.microsoft.com/office/drawing/2014/chart" uri="{C3380CC4-5D6E-409C-BE32-E72D297353CC}">
                  <c16:uniqueId val="{0000000E-9A18-4374-95D1-A30A27CC3F5D}"/>
                </c:ext>
              </c:extLst>
            </c:dLbl>
            <c:dLbl>
              <c:idx val="15"/>
              <c:layout>
                <c:manualLayout>
                  <c:x val="-2.7279688783783271E-2"/>
                  <c:y val="3.3350955629161606E-2"/>
                </c:manualLayout>
              </c:layout>
              <c:tx>
                <c:strRef>
                  <c:f>'Figure 14'!$A$19</c:f>
                  <c:strCache>
                    <c:ptCount val="1"/>
                    <c:pt idx="0">
                      <c:v>PRY</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{4A345132-89BB-4956-8094-D8492C3BA5FF}</c15:txfldGUID>
                      <c15:f>'Figure 14'!$A$19</c15:f>
                      <c15:dlblFieldTableCache>
                        <c:ptCount val="1"/>
                        <c:pt idx="0">
                          <c:v>PRY</c:v>
                        </c:pt>
                      </c15:dlblFieldTableCache>
                    </c15:dlblFTEntry>
                  </c15:dlblFieldTable>
                  <c15:showDataLabelsRange val="0"/>
                </c:ext>
                <c:ext xmlns:c16="http://schemas.microsoft.com/office/drawing/2014/chart" uri="{C3380CC4-5D6E-409C-BE32-E72D297353CC}">
                  <c16:uniqueId val="{0000000F-9A18-4374-95D1-A30A27CC3F5D}"/>
                </c:ext>
              </c:extLst>
            </c:dLbl>
            <c:dLbl>
              <c:idx val="16"/>
              <c:layout>
                <c:manualLayout>
                  <c:x val="-5.0383176174844321E-2"/>
                  <c:y val="-3.6916911566782618E-2"/>
                </c:manualLayout>
              </c:layout>
              <c:tx>
                <c:strRef>
                  <c:f>'Figure 14'!$A$20</c:f>
                  <c:strCache>
                    <c:ptCount val="1"/>
                    <c:pt idx="0">
                      <c:v>SLV</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{EDA6AA2E-85C4-4A52-9FA5-D09D09E39807}</c15:txfldGUID>
                      <c15:f>'Figure 14'!$A$20</c15:f>
                      <c15:dlblFieldTableCache>
                        <c:ptCount val="1"/>
                        <c:pt idx="0">
                          <c:v>SLV</c:v>
                        </c:pt>
                      </c15:dlblFieldTableCache>
                    </c15:dlblFTEntry>
                  </c15:dlblFieldTable>
                  <c15:showDataLabelsRange val="0"/>
                </c:ext>
                <c:ext xmlns:c16="http://schemas.microsoft.com/office/drawing/2014/chart" uri="{C3380CC4-5D6E-409C-BE32-E72D297353CC}">
                  <c16:uniqueId val="{00000010-9A18-4374-95D1-A30A27CC3F5D}"/>
                </c:ext>
              </c:extLst>
            </c:dLbl>
            <c:dLbl>
              <c:idx val="17"/>
              <c:tx>
                <c:strRef>
                  <c:f>'Figure 14'!$A$21</c:f>
                  <c:strCache>
                    <c:ptCount val="1"/>
                    <c:pt idx="0">
                      <c:v>TTO</c:v>
                    </c:pt>
                  </c:strCache>
                </c:strRef>
              </c:tx>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b"/>
              <c:showLegendKey val="0"/>
              <c:showVal val="1"/>
              <c:showCatName val="0"/>
              <c:showSerName val="0"/>
              <c:showPercent val="0"/>
              <c:showBubbleSize val="0"/>
              <c:extLst>
                <c:ext xmlns:c15="http://schemas.microsoft.com/office/drawing/2012/chart" uri="{CE6537A1-D6FC-4f65-9D91-7224C49458BB}">
                  <c15:dlblFieldTable>
                    <c15:dlblFTEntry>
                      <c15:txfldGUID>{A41424DB-EDD7-48CB-8200-DC0703D52D4E}</c15:txfldGUID>
                      <c15:f>'Figure 14'!$A$21</c15:f>
                      <c15:dlblFieldTableCache>
                        <c:ptCount val="1"/>
                        <c:pt idx="0">
                          <c:v>TTO</c:v>
                        </c:pt>
                      </c15:dlblFieldTableCache>
                    </c15:dlblFTEntry>
                  </c15:dlblFieldTable>
                  <c15:showDataLabelsRange val="0"/>
                </c:ext>
                <c:ext xmlns:c16="http://schemas.microsoft.com/office/drawing/2014/chart" uri="{C3380CC4-5D6E-409C-BE32-E72D297353CC}">
                  <c16:uniqueId val="{00000011-9A18-4374-95D1-A30A27CC3F5D}"/>
                </c:ext>
              </c:extLst>
            </c:dLbl>
            <c:dLbl>
              <c:idx val="18"/>
              <c:layout>
                <c:manualLayout>
                  <c:x val="-5.9162594475243351E-2"/>
                  <c:y val="1.9297382189972744E-2"/>
                </c:manualLayout>
              </c:layout>
              <c:tx>
                <c:strRef>
                  <c:f>'Figure 14'!$A$22</c:f>
                  <c:strCache>
                    <c:ptCount val="1"/>
                    <c:pt idx="0">
                      <c:v>URY</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{96AD633B-DDF6-4C00-9DA9-6D9A22B33B11}</c15:txfldGUID>
                      <c15:f>'Figure 14'!$A$22</c15:f>
                      <c15:dlblFieldTableCache>
                        <c:ptCount val="1"/>
                        <c:pt idx="0">
                          <c:v>URY</c:v>
                        </c:pt>
                      </c15:dlblFieldTableCache>
                    </c15:dlblFTEntry>
                  </c15:dlblFieldTable>
                  <c15:showDataLabelsRange val="0"/>
                </c:ext>
                <c:ext xmlns:c16="http://schemas.microsoft.com/office/drawing/2014/chart" uri="{C3380CC4-5D6E-409C-BE32-E72D297353CC}">
                  <c16:uniqueId val="{00000012-9A18-4374-95D1-A30A27CC3F5D}"/>
                </c:ext>
              </c:extLst>
            </c:dLbl>
            <c:dLbl>
              <c:idx val="19"/>
              <c:tx>
                <c:strRef>
                  <c:f>'Figure 14'!$A$23</c:f>
                  <c:strCache>
                    <c:ptCount val="1"/>
                    <c:pt idx="0">
                      <c:v>VEN</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b"/>
              <c:showLegendKey val="0"/>
              <c:showVal val="1"/>
              <c:showCatName val="0"/>
              <c:showSerName val="0"/>
              <c:showPercent val="0"/>
              <c:showBubbleSize val="0"/>
              <c:extLst>
                <c:ext xmlns:c15="http://schemas.microsoft.com/office/drawing/2012/chart" uri="{CE6537A1-D6FC-4f65-9D91-7224C49458BB}">
                  <c15:dlblFieldTable>
                    <c15:dlblFTEntry>
                      <c15:txfldGUID>{10E6B65C-2D04-43EE-AD75-6D66C86EB22B}</c15:txfldGUID>
                      <c15:f>'Figure 14'!$A$23</c15:f>
                      <c15:dlblFieldTableCache>
                        <c:ptCount val="1"/>
                        <c:pt idx="0">
                          <c:v>VEN</c:v>
                        </c:pt>
                      </c15:dlblFieldTableCache>
                    </c15:dlblFTEntry>
                  </c15:dlblFieldTable>
                  <c15:showDataLabelsRange val="0"/>
                </c:ext>
                <c:ext xmlns:c16="http://schemas.microsoft.com/office/drawing/2014/chart" uri="{C3380CC4-5D6E-409C-BE32-E72D297353CC}">
                  <c16:uniqueId val="{00000013-9A18-4374-95D1-A30A27CC3F5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xVal>
            <c:numRef>
              <c:f>'Figure 14'!$J$4:$J$23</c:f>
              <c:numCache>
                <c:formatCode>_(* #,##0.00_);_(* \(#,##0.00\);_(* "-"??_);_(@_)</c:formatCode>
                <c:ptCount val="20"/>
                <c:pt idx="0">
                  <c:v>2.12</c:v>
                </c:pt>
                <c:pt idx="1">
                  <c:v>2.71</c:v>
                </c:pt>
                <c:pt idx="2">
                  <c:v>1.84</c:v>
                </c:pt>
                <c:pt idx="3">
                  <c:v>2.5299999999999998</c:v>
                </c:pt>
                <c:pt idx="4">
                  <c:v>1.67</c:v>
                </c:pt>
                <c:pt idx="5">
                  <c:v>1.68</c:v>
                </c:pt>
                <c:pt idx="6">
                  <c:v>1.96</c:v>
                </c:pt>
                <c:pt idx="7">
                  <c:v>2.1</c:v>
                </c:pt>
                <c:pt idx="8">
                  <c:v>1.42</c:v>
                </c:pt>
                <c:pt idx="9">
                  <c:v>2.0699999999999998</c:v>
                </c:pt>
                <c:pt idx="10">
                  <c:v>1.63</c:v>
                </c:pt>
                <c:pt idx="11">
                  <c:v>1.91</c:v>
                </c:pt>
                <c:pt idx="12">
                  <c:v>1.37</c:v>
                </c:pt>
                <c:pt idx="13">
                  <c:v>2.4300000000000002</c:v>
                </c:pt>
                <c:pt idx="14">
                  <c:v>1.6</c:v>
                </c:pt>
                <c:pt idx="15">
                  <c:v>1.9</c:v>
                </c:pt>
                <c:pt idx="16">
                  <c:v>1.7</c:v>
                </c:pt>
                <c:pt idx="18">
                  <c:v>1.93</c:v>
                </c:pt>
                <c:pt idx="19">
                  <c:v>3.5</c:v>
                </c:pt>
              </c:numCache>
            </c:numRef>
          </c:xVal>
          <c:yVal>
            <c:numRef>
              <c:f>'Figure 14'!$T$4:$T$23</c:f>
              <c:numCache>
                <c:formatCode>0%</c:formatCode>
                <c:ptCount val="20"/>
                <c:pt idx="0">
                  <c:v>0.11506849315068493</c:v>
                </c:pt>
                <c:pt idx="1">
                  <c:v>0.13150684931506851</c:v>
                </c:pt>
                <c:pt idx="2">
                  <c:v>5.4575342465753421E-2</c:v>
                </c:pt>
                <c:pt idx="3">
                  <c:v>9.8630136986301367E-2</c:v>
                </c:pt>
                <c:pt idx="4">
                  <c:v>6.438356164383563E-2</c:v>
                </c:pt>
                <c:pt idx="5">
                  <c:v>7.452054794520549E-2</c:v>
                </c:pt>
                <c:pt idx="6">
                  <c:v>8.2191780821917818E-2</c:v>
                </c:pt>
                <c:pt idx="7">
                  <c:v>8.2191780821917818E-2</c:v>
                </c:pt>
                <c:pt idx="8">
                  <c:v>9.8630136986301367E-2</c:v>
                </c:pt>
                <c:pt idx="9">
                  <c:v>0.10410958904109588</c:v>
                </c:pt>
                <c:pt idx="10">
                  <c:v>5.3698630136986308E-2</c:v>
                </c:pt>
                <c:pt idx="11">
                  <c:v>7.1232876712328766E-2</c:v>
                </c:pt>
                <c:pt idx="12">
                  <c:v>6.5205479452054807E-2</c:v>
                </c:pt>
                <c:pt idx="13">
                  <c:v>0.12328767123287672</c:v>
                </c:pt>
                <c:pt idx="14">
                  <c:v>6.5753424657534254E-2</c:v>
                </c:pt>
                <c:pt idx="15">
                  <c:v>7.8356164383561633E-2</c:v>
                </c:pt>
                <c:pt idx="16">
                  <c:v>8.2191780821917818E-2</c:v>
                </c:pt>
                <c:pt idx="17">
                  <c:v>4.5479452054794527E-2</c:v>
                </c:pt>
                <c:pt idx="18">
                  <c:v>9.808219178082192E-2</c:v>
                </c:pt>
                <c:pt idx="19">
                  <c:v>8.2191780821917804E-2</c:v>
                </c:pt>
              </c:numCache>
            </c:numRef>
          </c:yVal>
          <c:smooth val="0"/>
          <c:extLst>
            <c:ext xmlns:c16="http://schemas.microsoft.com/office/drawing/2014/chart" uri="{C3380CC4-5D6E-409C-BE32-E72D297353CC}">
              <c16:uniqueId val="{00000015-9A18-4374-95D1-A30A27CC3F5D}"/>
            </c:ext>
          </c:extLst>
        </c:ser>
        <c:dLbls>
          <c:showLegendKey val="0"/>
          <c:showVal val="0"/>
          <c:showCatName val="0"/>
          <c:showSerName val="0"/>
          <c:showPercent val="0"/>
          <c:showBubbleSize val="0"/>
        </c:dLbls>
        <c:axId val="236138496"/>
        <c:axId val="236140416"/>
      </c:scatterChart>
      <c:valAx>
        <c:axId val="236138496"/>
        <c:scaling>
          <c:orientation val="minMax"/>
          <c:min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a:t>EPR Indicator-individual dismissals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numFmt formatCode="_(* #,##0.00_);_(* \(#,##0.0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236140416"/>
        <c:crosses val="autoZero"/>
        <c:crossBetween val="midCat"/>
      </c:valAx>
      <c:valAx>
        <c:axId val="236140416"/>
        <c:scaling>
          <c:orientation val="minMax"/>
          <c:min val="4.0000000000000008E-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s-ES"/>
                  <a:t>Cost of job security provisions as % of the annual wage of formal workers</a:t>
                </a:r>
              </a:p>
            </c:rich>
          </c:tx>
          <c:layout>
            <c:manualLayout>
              <c:xMode val="edge"/>
              <c:yMode val="edge"/>
              <c:x val="6.5681433668820077E-3"/>
              <c:y val="8.5861800810514935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23613849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8575" cap="rnd">
              <a:noFill/>
              <a:round/>
            </a:ln>
            <a:effectLst/>
          </c:spPr>
          <c:marker>
            <c:symbol val="circle"/>
            <c:size val="5"/>
            <c:spPr>
              <a:solidFill>
                <a:schemeClr val="accent2">
                  <a:lumMod val="75000"/>
                </a:schemeClr>
              </a:solidFill>
              <a:ln w="9525">
                <a:solidFill>
                  <a:schemeClr val="accent2">
                    <a:lumMod val="50000"/>
                  </a:schemeClr>
                </a:solidFill>
              </a:ln>
              <a:effectLst/>
            </c:spPr>
          </c:marker>
          <c:dLbls>
            <c:dLbl>
              <c:idx val="0"/>
              <c:layout>
                <c:manualLayout>
                  <c:x val="-4.597700356817401E-2"/>
                  <c:y val="-4.5472982961186327E-2"/>
                </c:manualLayout>
              </c:layout>
              <c:tx>
                <c:strRef>
                  <c:f>'Figure 14'!$A$4</c:f>
                  <c:strCache>
                    <c:ptCount val="1"/>
                    <c:pt idx="0">
                      <c:v>ARG</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{A63C6CA4-D14C-418E-B99C-18F7B53FA9C0}</c15:txfldGUID>
                      <c15:f>'Figure 14'!$A$4</c15:f>
                      <c15:dlblFieldTableCache>
                        <c:ptCount val="1"/>
                        <c:pt idx="0">
                          <c:v>ARG</c:v>
                        </c:pt>
                      </c15:dlblFieldTableCache>
                    </c15:dlblFTEntry>
                  </c15:dlblFieldTable>
                  <c15:showDataLabelsRange val="0"/>
                </c:ext>
                <c:ext xmlns:c16="http://schemas.microsoft.com/office/drawing/2014/chart" uri="{C3380CC4-5D6E-409C-BE32-E72D297353CC}">
                  <c16:uniqueId val="{00000000-0F64-4413-9477-3AA4E16E5078}"/>
                </c:ext>
              </c:extLst>
            </c:dLbl>
            <c:dLbl>
              <c:idx val="1"/>
              <c:tx>
                <c:strRef>
                  <c:f>'Figure 14'!$A$5</c:f>
                  <c:strCache>
                    <c:ptCount val="1"/>
                    <c:pt idx="0">
                      <c:v>BOL</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{7D860ECC-F852-4DC4-9E49-BAB5F5181863}</c15:txfldGUID>
                      <c15:f>'Figure 14'!$A$5</c15:f>
                      <c15:dlblFieldTableCache>
                        <c:ptCount val="1"/>
                        <c:pt idx="0">
                          <c:v>BOL</c:v>
                        </c:pt>
                      </c15:dlblFieldTableCache>
                    </c15:dlblFTEntry>
                  </c15:dlblFieldTable>
                  <c15:showDataLabelsRange val="0"/>
                </c:ext>
                <c:ext xmlns:c16="http://schemas.microsoft.com/office/drawing/2014/chart" uri="{C3380CC4-5D6E-409C-BE32-E72D297353CC}">
                  <c16:uniqueId val="{00000001-0F64-4413-9477-3AA4E16E5078}"/>
                </c:ext>
              </c:extLst>
            </c:dLbl>
            <c:dLbl>
              <c:idx val="2"/>
              <c:tx>
                <c:strRef>
                  <c:f>'Figure 14'!$A$6</c:f>
                  <c:strCache>
                    <c:ptCount val="1"/>
                    <c:pt idx="0">
                      <c:v>BRA</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{04E8738E-8A86-4DE3-8E27-4CFE6744960E}</c15:txfldGUID>
                      <c15:f>'Figure 14'!$A$6</c15:f>
                      <c15:dlblFieldTableCache>
                        <c:ptCount val="1"/>
                        <c:pt idx="0">
                          <c:v>BRA</c:v>
                        </c:pt>
                      </c15:dlblFieldTableCache>
                    </c15:dlblFTEntry>
                  </c15:dlblFieldTable>
                  <c15:showDataLabelsRange val="0"/>
                </c:ext>
                <c:ext xmlns:c16="http://schemas.microsoft.com/office/drawing/2014/chart" uri="{C3380CC4-5D6E-409C-BE32-E72D297353CC}">
                  <c16:uniqueId val="{00000002-0F64-4413-9477-3AA4E16E5078}"/>
                </c:ext>
              </c:extLst>
            </c:dLbl>
            <c:dLbl>
              <c:idx val="3"/>
              <c:tx>
                <c:strRef>
                  <c:f>'Figure 14'!$A$7</c:f>
                  <c:strCache>
                    <c:ptCount val="1"/>
                    <c:pt idx="0">
                      <c:v>CHL</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{8F66B5FA-B535-4377-8567-10279681061F}</c15:txfldGUID>
                      <c15:f>'Figure 14'!$A$7</c15:f>
                      <c15:dlblFieldTableCache>
                        <c:ptCount val="1"/>
                        <c:pt idx="0">
                          <c:v>CHL</c:v>
                        </c:pt>
                      </c15:dlblFieldTableCache>
                    </c15:dlblFTEntry>
                  </c15:dlblFieldTable>
                  <c15:showDataLabelsRange val="0"/>
                </c:ext>
                <c:ext xmlns:c16="http://schemas.microsoft.com/office/drawing/2014/chart" uri="{C3380CC4-5D6E-409C-BE32-E72D297353CC}">
                  <c16:uniqueId val="{00000003-0F64-4413-9477-3AA4E16E5078}"/>
                </c:ext>
              </c:extLst>
            </c:dLbl>
            <c:dLbl>
              <c:idx val="4"/>
              <c:tx>
                <c:strRef>
                  <c:f>'Figure 14'!$A$8</c:f>
                  <c:strCache>
                    <c:ptCount val="1"/>
                    <c:pt idx="0">
                      <c:v>COL</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{B3D8A6D5-F773-427C-99D2-55E3C74023A6}</c15:txfldGUID>
                      <c15:f>'Figure 14'!$A$8</c15:f>
                      <c15:dlblFieldTableCache>
                        <c:ptCount val="1"/>
                        <c:pt idx="0">
                          <c:v>COL</c:v>
                        </c:pt>
                      </c15:dlblFieldTableCache>
                    </c15:dlblFTEntry>
                  </c15:dlblFieldTable>
                  <c15:showDataLabelsRange val="0"/>
                </c:ext>
                <c:ext xmlns:c16="http://schemas.microsoft.com/office/drawing/2014/chart" uri="{C3380CC4-5D6E-409C-BE32-E72D297353CC}">
                  <c16:uniqueId val="{00000004-0F64-4413-9477-3AA4E16E5078}"/>
                </c:ext>
              </c:extLst>
            </c:dLbl>
            <c:dLbl>
              <c:idx val="5"/>
              <c:tx>
                <c:strRef>
                  <c:f>'Figure 14'!$A$9</c:f>
                  <c:strCache>
                    <c:ptCount val="1"/>
                    <c:pt idx="0">
                      <c:v>CRI</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{0CD4731F-0041-4BAA-BC5F-0FB5174F0A30}</c15:txfldGUID>
                      <c15:f>'Figure 14'!$A$9</c15:f>
                      <c15:dlblFieldTableCache>
                        <c:ptCount val="1"/>
                        <c:pt idx="0">
                          <c:v>CRI</c:v>
                        </c:pt>
                      </c15:dlblFieldTableCache>
                    </c15:dlblFTEntry>
                  </c15:dlblFieldTable>
                  <c15:showDataLabelsRange val="0"/>
                </c:ext>
                <c:ext xmlns:c16="http://schemas.microsoft.com/office/drawing/2014/chart" uri="{C3380CC4-5D6E-409C-BE32-E72D297353CC}">
                  <c16:uniqueId val="{00000005-0F64-4413-9477-3AA4E16E5078}"/>
                </c:ext>
              </c:extLst>
            </c:dLbl>
            <c:dLbl>
              <c:idx val="6"/>
              <c:tx>
                <c:strRef>
                  <c:f>'Figure 14'!$A$10</c:f>
                  <c:strCache>
                    <c:ptCount val="1"/>
                    <c:pt idx="0">
                      <c:v>DOM</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{BBCAD5E5-10BA-4D85-AE96-8527010A0D01}</c15:txfldGUID>
                      <c15:f>'Figure 14'!$A$10</c15:f>
                      <c15:dlblFieldTableCache>
                        <c:ptCount val="1"/>
                        <c:pt idx="0">
                          <c:v>DOM</c:v>
                        </c:pt>
                      </c15:dlblFieldTableCache>
                    </c15:dlblFTEntry>
                  </c15:dlblFieldTable>
                  <c15:showDataLabelsRange val="0"/>
                </c:ext>
                <c:ext xmlns:c16="http://schemas.microsoft.com/office/drawing/2014/chart" uri="{C3380CC4-5D6E-409C-BE32-E72D297353CC}">
                  <c16:uniqueId val="{00000006-0F64-4413-9477-3AA4E16E5078}"/>
                </c:ext>
              </c:extLst>
            </c:dLbl>
            <c:dLbl>
              <c:idx val="7"/>
              <c:tx>
                <c:strRef>
                  <c:f>'Figure 14'!$A$11</c:f>
                  <c:strCache>
                    <c:ptCount val="1"/>
                    <c:pt idx="0">
                      <c:v>ECU</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{ECD86834-F06C-43B8-BAA4-7FF41948028E}</c15:txfldGUID>
                      <c15:f>'Figure 14'!$A$11</c15:f>
                      <c15:dlblFieldTableCache>
                        <c:ptCount val="1"/>
                        <c:pt idx="0">
                          <c:v>ECU</c:v>
                        </c:pt>
                      </c15:dlblFieldTableCache>
                    </c15:dlblFTEntry>
                  </c15:dlblFieldTable>
                  <c15:showDataLabelsRange val="0"/>
                </c:ext>
                <c:ext xmlns:c16="http://schemas.microsoft.com/office/drawing/2014/chart" uri="{C3380CC4-5D6E-409C-BE32-E72D297353CC}">
                  <c16:uniqueId val="{00000007-0F64-4413-9477-3AA4E16E5078}"/>
                </c:ext>
              </c:extLst>
            </c:dLbl>
            <c:dLbl>
              <c:idx val="8"/>
              <c:layout>
                <c:manualLayout>
                  <c:x val="-6.5681433668819877E-3"/>
                  <c:y val="-3.5728772326646403E-2"/>
                </c:manualLayout>
              </c:layout>
              <c:tx>
                <c:strRef>
                  <c:f>'Figure 14'!$A$12</c:f>
                  <c:strCache>
                    <c:ptCount val="1"/>
                    <c:pt idx="0">
                      <c:v>GTM</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{B894DF53-E4A6-43C7-AB65-417543A1429A}</c15:txfldGUID>
                      <c15:f>'Figure 14'!$A$12</c15:f>
                      <c15:dlblFieldTableCache>
                        <c:ptCount val="1"/>
                        <c:pt idx="0">
                          <c:v>GTM</c:v>
                        </c:pt>
                      </c15:dlblFieldTableCache>
                    </c15:dlblFTEntry>
                  </c15:dlblFieldTable>
                  <c15:showDataLabelsRange val="0"/>
                </c:ext>
                <c:ext xmlns:c16="http://schemas.microsoft.com/office/drawing/2014/chart" uri="{C3380CC4-5D6E-409C-BE32-E72D297353CC}">
                  <c16:uniqueId val="{00000008-0F64-4413-9477-3AA4E16E5078}"/>
                </c:ext>
              </c:extLst>
            </c:dLbl>
            <c:dLbl>
              <c:idx val="9"/>
              <c:tx>
                <c:strRef>
                  <c:f>'Figure 14'!$A$13</c:f>
                  <c:strCache>
                    <c:ptCount val="1"/>
                    <c:pt idx="0">
                      <c:v>HND</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{CFC65C3D-93AE-40CB-BBE3-1BDA3E8AF511}</c15:txfldGUID>
                      <c15:f>'Figure 14'!$A$13</c15:f>
                      <c15:dlblFieldTableCache>
                        <c:ptCount val="1"/>
                        <c:pt idx="0">
                          <c:v>HND</c:v>
                        </c:pt>
                      </c15:dlblFieldTableCache>
                    </c15:dlblFTEntry>
                  </c15:dlblFieldTable>
                  <c15:showDataLabelsRange val="0"/>
                </c:ext>
                <c:ext xmlns:c16="http://schemas.microsoft.com/office/drawing/2014/chart" uri="{C3380CC4-5D6E-409C-BE32-E72D297353CC}">
                  <c16:uniqueId val="{00000009-0F64-4413-9477-3AA4E16E5078}"/>
                </c:ext>
              </c:extLst>
            </c:dLbl>
            <c:dLbl>
              <c:idx val="10"/>
              <c:layout>
                <c:manualLayout>
                  <c:x val="-7.0060195913408077E-2"/>
                  <c:y val="9.7442106345399272E-3"/>
                </c:manualLayout>
              </c:layout>
              <c:tx>
                <c:strRef>
                  <c:f>'Figure 14'!$A$14</c:f>
                  <c:strCache>
                    <c:ptCount val="1"/>
                    <c:pt idx="0">
                      <c:v>JAM</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{2E6B8FBB-4952-45D7-BAFA-3E1DE062A569}</c15:txfldGUID>
                      <c15:f>'Figure 14'!$A$14</c15:f>
                      <c15:dlblFieldTableCache>
                        <c:ptCount val="1"/>
                        <c:pt idx="0">
                          <c:v>JAM</c:v>
                        </c:pt>
                      </c15:dlblFieldTableCache>
                    </c15:dlblFTEntry>
                  </c15:dlblFieldTable>
                  <c15:showDataLabelsRange val="0"/>
                </c:ext>
                <c:ext xmlns:c16="http://schemas.microsoft.com/office/drawing/2014/chart" uri="{C3380CC4-5D6E-409C-BE32-E72D297353CC}">
                  <c16:uniqueId val="{0000000A-0F64-4413-9477-3AA4E16E5078}"/>
                </c:ext>
              </c:extLst>
            </c:dLbl>
            <c:dLbl>
              <c:idx val="11"/>
              <c:layout>
                <c:manualLayout>
                  <c:x val="-7.4438958157996046E-2"/>
                  <c:y val="-2.9232631903619782E-2"/>
                </c:manualLayout>
              </c:layout>
              <c:tx>
                <c:strRef>
                  <c:f>'Figure 14'!$A$15</c:f>
                  <c:strCache>
                    <c:ptCount val="1"/>
                    <c:pt idx="0">
                      <c:v>MEX</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{5722F690-4AD7-4F25-B56A-077689085566}</c15:txfldGUID>
                      <c15:f>'Figure 14'!$A$15</c15:f>
                      <c15:dlblFieldTableCache>
                        <c:ptCount val="1"/>
                        <c:pt idx="0">
                          <c:v>MEX</c:v>
                        </c:pt>
                      </c15:dlblFieldTableCache>
                    </c15:dlblFTEntry>
                  </c15:dlblFieldTable>
                  <c15:showDataLabelsRange val="0"/>
                </c:ext>
                <c:ext xmlns:c16="http://schemas.microsoft.com/office/drawing/2014/chart" uri="{C3380CC4-5D6E-409C-BE32-E72D297353CC}">
                  <c16:uniqueId val="{0000000B-0F64-4413-9477-3AA4E16E5078}"/>
                </c:ext>
              </c:extLst>
            </c:dLbl>
            <c:dLbl>
              <c:idx val="12"/>
              <c:tx>
                <c:strRef>
                  <c:f>'Figure 14'!$A$16</c:f>
                  <c:strCache>
                    <c:ptCount val="1"/>
                    <c:pt idx="0">
                      <c:v>NIC</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{07CA6BEB-B1ED-4C5F-A5C9-9DAEB50DE51A}</c15:txfldGUID>
                      <c15:f>'Figure 14'!$A$16</c15:f>
                      <c15:dlblFieldTableCache>
                        <c:ptCount val="1"/>
                        <c:pt idx="0">
                          <c:v>NIC</c:v>
                        </c:pt>
                      </c15:dlblFieldTableCache>
                    </c15:dlblFTEntry>
                  </c15:dlblFieldTable>
                  <c15:showDataLabelsRange val="0"/>
                </c:ext>
                <c:ext xmlns:c16="http://schemas.microsoft.com/office/drawing/2014/chart" uri="{C3380CC4-5D6E-409C-BE32-E72D297353CC}">
                  <c16:uniqueId val="{0000000C-0F64-4413-9477-3AA4E16E5078}"/>
                </c:ext>
              </c:extLst>
            </c:dLbl>
            <c:dLbl>
              <c:idx val="13"/>
              <c:tx>
                <c:strRef>
                  <c:f>'Figure 14'!$A$17</c:f>
                  <c:strCache>
                    <c:ptCount val="1"/>
                    <c:pt idx="0">
                      <c:v>PAN</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{3F0F7DCF-4B28-49A6-96D2-A485E9EB6EDC}</c15:txfldGUID>
                      <c15:f>'Figure 14'!$A$17</c15:f>
                      <c15:dlblFieldTableCache>
                        <c:ptCount val="1"/>
                        <c:pt idx="0">
                          <c:v>PAN</c:v>
                        </c:pt>
                      </c15:dlblFieldTableCache>
                    </c15:dlblFTEntry>
                  </c15:dlblFieldTable>
                  <c15:showDataLabelsRange val="0"/>
                </c:ext>
                <c:ext xmlns:c16="http://schemas.microsoft.com/office/drawing/2014/chart" uri="{C3380CC4-5D6E-409C-BE32-E72D297353CC}">
                  <c16:uniqueId val="{0000000D-0F64-4413-9477-3AA4E16E5078}"/>
                </c:ext>
              </c:extLst>
            </c:dLbl>
            <c:dLbl>
              <c:idx val="14"/>
              <c:tx>
                <c:strRef>
                  <c:f>'Figure 14'!$A$18</c:f>
                  <c:strCache>
                    <c:ptCount val="1"/>
                    <c:pt idx="0">
                      <c:v>PER</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{C55210E8-E00A-45BE-BF21-CDCF251A50E4}</c15:txfldGUID>
                      <c15:f>'Figure 14'!$A$18</c15:f>
                      <c15:dlblFieldTableCache>
                        <c:ptCount val="1"/>
                        <c:pt idx="0">
                          <c:v>PER</c:v>
                        </c:pt>
                      </c15:dlblFieldTableCache>
                    </c15:dlblFTEntry>
                  </c15:dlblFieldTable>
                  <c15:showDataLabelsRange val="0"/>
                </c:ext>
                <c:ext xmlns:c16="http://schemas.microsoft.com/office/drawing/2014/chart" uri="{C3380CC4-5D6E-409C-BE32-E72D297353CC}">
                  <c16:uniqueId val="{0000000E-0F64-4413-9477-3AA4E16E5078}"/>
                </c:ext>
              </c:extLst>
            </c:dLbl>
            <c:dLbl>
              <c:idx val="15"/>
              <c:layout>
                <c:manualLayout>
                  <c:x val="-7.0060195913408035E-2"/>
                  <c:y val="3.2480702115133689E-3"/>
                </c:manualLayout>
              </c:layout>
              <c:tx>
                <c:strRef>
                  <c:f>'Figure 14'!$A$19</c:f>
                  <c:strCache>
                    <c:ptCount val="1"/>
                    <c:pt idx="0">
                      <c:v>PRY</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{296B7909-A724-4D69-B878-CBD4AF0D4D99}</c15:txfldGUID>
                      <c15:f>'Figure 14'!$A$19</c15:f>
                      <c15:dlblFieldTableCache>
                        <c:ptCount val="1"/>
                        <c:pt idx="0">
                          <c:v>PRY</c:v>
                        </c:pt>
                      </c15:dlblFieldTableCache>
                    </c15:dlblFTEntry>
                  </c15:dlblFieldTable>
                  <c15:showDataLabelsRange val="0"/>
                </c:ext>
                <c:ext xmlns:c16="http://schemas.microsoft.com/office/drawing/2014/chart" uri="{C3380CC4-5D6E-409C-BE32-E72D297353CC}">
                  <c16:uniqueId val="{0000000F-0F64-4413-9477-3AA4E16E5078}"/>
                </c:ext>
              </c:extLst>
            </c:dLbl>
            <c:dLbl>
              <c:idx val="16"/>
              <c:tx>
                <c:strRef>
                  <c:f>'Figure 14'!$A$20</c:f>
                  <c:strCache>
                    <c:ptCount val="1"/>
                    <c:pt idx="0">
                      <c:v>SLV</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{67A52BBE-B577-4A0A-B022-88BFF1AD36AF}</c15:txfldGUID>
                      <c15:f>'Figure 14'!$A$20</c15:f>
                      <c15:dlblFieldTableCache>
                        <c:ptCount val="1"/>
                        <c:pt idx="0">
                          <c:v>SLV</c:v>
                        </c:pt>
                      </c15:dlblFieldTableCache>
                    </c15:dlblFTEntry>
                  </c15:dlblFieldTable>
                  <c15:showDataLabelsRange val="0"/>
                </c:ext>
                <c:ext xmlns:c16="http://schemas.microsoft.com/office/drawing/2014/chart" uri="{C3380CC4-5D6E-409C-BE32-E72D297353CC}">
                  <c16:uniqueId val="{00000010-0F64-4413-9477-3AA4E16E5078}"/>
                </c:ext>
              </c:extLst>
            </c:dLbl>
            <c:dLbl>
              <c:idx val="17"/>
              <c:tx>
                <c:strRef>
                  <c:f>'Figure 14'!$A$21</c:f>
                  <c:strCache>
                    <c:ptCount val="1"/>
                    <c:pt idx="0">
                      <c:v>TTO</c:v>
                    </c:pt>
                  </c:strCache>
                </c:strRef>
              </c:tx>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{19778128-7DE1-42EB-932D-BA373601DC03}</c15:txfldGUID>
                      <c15:f>'Figure 14'!$A$21</c15:f>
                      <c15:dlblFieldTableCache>
                        <c:ptCount val="1"/>
                        <c:pt idx="0">
                          <c:v>TTO</c:v>
                        </c:pt>
                      </c15:dlblFieldTableCache>
                    </c15:dlblFTEntry>
                  </c15:dlblFieldTable>
                  <c15:showDataLabelsRange val="0"/>
                </c:ext>
                <c:ext xmlns:c16="http://schemas.microsoft.com/office/drawing/2014/chart" uri="{C3380CC4-5D6E-409C-BE32-E72D297353CC}">
                  <c16:uniqueId val="{00000011-0F64-4413-9477-3AA4E16E5078}"/>
                </c:ext>
              </c:extLst>
            </c:dLbl>
            <c:dLbl>
              <c:idx val="18"/>
              <c:tx>
                <c:strRef>
                  <c:f>'Figure 14'!$A$22</c:f>
                  <c:strCache>
                    <c:ptCount val="1"/>
                    <c:pt idx="0">
                      <c:v>URY</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{3F964C06-80C5-470E-B2AA-5164F111B7AA}</c15:txfldGUID>
                      <c15:f>'Figure 14'!$A$22</c15:f>
                      <c15:dlblFieldTableCache>
                        <c:ptCount val="1"/>
                        <c:pt idx="0">
                          <c:v>URY</c:v>
                        </c:pt>
                      </c15:dlblFieldTableCache>
                    </c15:dlblFTEntry>
                  </c15:dlblFieldTable>
                  <c15:showDataLabelsRange val="0"/>
                </c:ext>
                <c:ext xmlns:c16="http://schemas.microsoft.com/office/drawing/2014/chart" uri="{C3380CC4-5D6E-409C-BE32-E72D297353CC}">
                  <c16:uniqueId val="{00000012-0F64-4413-9477-3AA4E16E5078}"/>
                </c:ext>
              </c:extLst>
            </c:dLbl>
            <c:dLbl>
              <c:idx val="19"/>
              <c:tx>
                <c:strRef>
                  <c:f>'Figure 14'!$A$23</c:f>
                  <c:strCache>
                    <c:ptCount val="1"/>
                    <c:pt idx="0">
                      <c:v>VEN</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{1F51F37F-D125-45FC-8C96-01EC71DD8369}</c15:txfldGUID>
                      <c15:f>'Figure 14'!$A$23</c15:f>
                      <c15:dlblFieldTableCache>
                        <c:ptCount val="1"/>
                        <c:pt idx="0">
                          <c:v>VEN</c:v>
                        </c:pt>
                      </c15:dlblFieldTableCache>
                    </c15:dlblFTEntry>
                  </c15:dlblFieldTable>
                  <c15:showDataLabelsRange val="0"/>
                </c:ext>
                <c:ext xmlns:c16="http://schemas.microsoft.com/office/drawing/2014/chart" uri="{C3380CC4-5D6E-409C-BE32-E72D297353CC}">
                  <c16:uniqueId val="{00000013-0F64-4413-9477-3AA4E16E507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xVal>
            <c:numRef>
              <c:f>'Figure 14'!$L$4:$L$23</c:f>
              <c:numCache>
                <c:formatCode>#,##0.00_);\(#,##0.00\)</c:formatCode>
                <c:ptCount val="20"/>
                <c:pt idx="0">
                  <c:v>1</c:v>
                </c:pt>
                <c:pt idx="1">
                  <c:v>1.5</c:v>
                </c:pt>
                <c:pt idx="2">
                  <c:v>1</c:v>
                </c:pt>
                <c:pt idx="3">
                  <c:v>2</c:v>
                </c:pt>
                <c:pt idx="4">
                  <c:v>1</c:v>
                </c:pt>
                <c:pt idx="5">
                  <c:v>1</c:v>
                </c:pt>
                <c:pt idx="6">
                  <c:v>2</c:v>
                </c:pt>
                <c:pt idx="7">
                  <c:v>0</c:v>
                </c:pt>
                <c:pt idx="8">
                  <c:v>0</c:v>
                </c:pt>
                <c:pt idx="9">
                  <c:v>1</c:v>
                </c:pt>
                <c:pt idx="10">
                  <c:v>1</c:v>
                </c:pt>
                <c:pt idx="11">
                  <c:v>1</c:v>
                </c:pt>
                <c:pt idx="12">
                  <c:v>0</c:v>
                </c:pt>
                <c:pt idx="13">
                  <c:v>4</c:v>
                </c:pt>
                <c:pt idx="14">
                  <c:v>2</c:v>
                </c:pt>
                <c:pt idx="15">
                  <c:v>1</c:v>
                </c:pt>
                <c:pt idx="16">
                  <c:v>1</c:v>
                </c:pt>
                <c:pt idx="18">
                  <c:v>1.5</c:v>
                </c:pt>
                <c:pt idx="19">
                  <c:v>4.5</c:v>
                </c:pt>
              </c:numCache>
            </c:numRef>
          </c:xVal>
          <c:yVal>
            <c:numRef>
              <c:f>'Figure 14'!$T$4:$T$23</c:f>
              <c:numCache>
                <c:formatCode>0%</c:formatCode>
                <c:ptCount val="20"/>
                <c:pt idx="0">
                  <c:v>0.11506849315068493</c:v>
                </c:pt>
                <c:pt idx="1">
                  <c:v>0.13150684931506851</c:v>
                </c:pt>
                <c:pt idx="2">
                  <c:v>5.4575342465753421E-2</c:v>
                </c:pt>
                <c:pt idx="3">
                  <c:v>9.8630136986301367E-2</c:v>
                </c:pt>
                <c:pt idx="4">
                  <c:v>6.438356164383563E-2</c:v>
                </c:pt>
                <c:pt idx="5">
                  <c:v>7.452054794520549E-2</c:v>
                </c:pt>
                <c:pt idx="6">
                  <c:v>8.2191780821917818E-2</c:v>
                </c:pt>
                <c:pt idx="7">
                  <c:v>8.2191780821917818E-2</c:v>
                </c:pt>
                <c:pt idx="8">
                  <c:v>9.8630136986301367E-2</c:v>
                </c:pt>
                <c:pt idx="9">
                  <c:v>0.10410958904109588</c:v>
                </c:pt>
                <c:pt idx="10">
                  <c:v>5.3698630136986308E-2</c:v>
                </c:pt>
                <c:pt idx="11">
                  <c:v>7.1232876712328766E-2</c:v>
                </c:pt>
                <c:pt idx="12">
                  <c:v>6.5205479452054807E-2</c:v>
                </c:pt>
                <c:pt idx="13">
                  <c:v>0.12328767123287672</c:v>
                </c:pt>
                <c:pt idx="14">
                  <c:v>6.5753424657534254E-2</c:v>
                </c:pt>
                <c:pt idx="15">
                  <c:v>7.8356164383561633E-2</c:v>
                </c:pt>
                <c:pt idx="16">
                  <c:v>8.2191780821917818E-2</c:v>
                </c:pt>
                <c:pt idx="17">
                  <c:v>4.5479452054794527E-2</c:v>
                </c:pt>
                <c:pt idx="18">
                  <c:v>9.808219178082192E-2</c:v>
                </c:pt>
                <c:pt idx="19">
                  <c:v>8.2191780821917804E-2</c:v>
                </c:pt>
              </c:numCache>
            </c:numRef>
          </c:yVal>
          <c:smooth val="0"/>
          <c:extLst>
            <c:ext xmlns:c16="http://schemas.microsoft.com/office/drawing/2014/chart" uri="{C3380CC4-5D6E-409C-BE32-E72D297353CC}">
              <c16:uniqueId val="{00000015-0F64-4413-9477-3AA4E16E5078}"/>
            </c:ext>
          </c:extLst>
        </c:ser>
        <c:dLbls>
          <c:showLegendKey val="0"/>
          <c:showVal val="0"/>
          <c:showCatName val="0"/>
          <c:showSerName val="0"/>
          <c:showPercent val="0"/>
          <c:showBubbleSize val="0"/>
        </c:dLbls>
        <c:axId val="236231296"/>
        <c:axId val="236253952"/>
      </c:scatterChart>
      <c:valAx>
        <c:axId val="23623129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a:t>EPR Indicator-individual dismissals: Procedural inconveniences</a:t>
                </a:r>
              </a:p>
            </c:rich>
          </c:tx>
          <c:layout>
            <c:manualLayout>
              <c:xMode val="edge"/>
              <c:yMode val="edge"/>
              <c:x val="0.24217308994567768"/>
              <c:y val="0.91589743589743589"/>
            </c:manualLayout>
          </c:layout>
          <c:overlay val="0"/>
          <c:spPr>
            <a:noFill/>
            <a:ln>
              <a:noFill/>
            </a:ln>
            <a:effectLst/>
          </c:spPr>
        </c:title>
        <c:numFmt formatCode="#,##0.00_);\(#,##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236253952"/>
        <c:crosses val="autoZero"/>
        <c:crossBetween val="midCat"/>
      </c:valAx>
      <c:valAx>
        <c:axId val="2362539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s-ES"/>
                  <a:t>Cost of job security provisions as % of the annual wage of formal workers</a:t>
                </a:r>
              </a:p>
            </c:rich>
          </c:tx>
          <c:layout>
            <c:manualLayout>
              <c:xMode val="edge"/>
              <c:yMode val="edge"/>
              <c:x val="6.5681433668820077E-3"/>
              <c:y val="8.5861800810514935E-2"/>
            </c:manualLayout>
          </c:layout>
          <c:overlay val="0"/>
          <c:spPr>
            <a:noFill/>
            <a:ln>
              <a:noFill/>
            </a:ln>
            <a:effectLst/>
          </c:sp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23623129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8575" cap="rnd">
              <a:noFill/>
              <a:round/>
            </a:ln>
            <a:effectLst/>
          </c:spPr>
          <c:marker>
            <c:symbol val="circle"/>
            <c:size val="5"/>
            <c:spPr>
              <a:solidFill>
                <a:schemeClr val="accent2">
                  <a:lumMod val="75000"/>
                </a:schemeClr>
              </a:solidFill>
              <a:ln w="9525">
                <a:solidFill>
                  <a:schemeClr val="accent2">
                    <a:lumMod val="50000"/>
                  </a:schemeClr>
                </a:solidFill>
              </a:ln>
              <a:effectLst/>
            </c:spPr>
          </c:marker>
          <c:dLbls>
            <c:dLbl>
              <c:idx val="0"/>
              <c:layout>
                <c:manualLayout>
                  <c:x val="-4.597700356817401E-2"/>
                  <c:y val="-4.5472982961186327E-2"/>
                </c:manualLayout>
              </c:layout>
              <c:tx>
                <c:strRef>
                  <c:f>'Figure 14'!$A$4</c:f>
                  <c:strCache>
                    <c:ptCount val="1"/>
                    <c:pt idx="0">
                      <c:v>ARG</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{4AD0AAC7-7474-4CA5-B7A4-2D96F491BF63}</c15:txfldGUID>
                      <c15:f>'Figure 14'!$A$4</c15:f>
                      <c15:dlblFieldTableCache>
                        <c:ptCount val="1"/>
                        <c:pt idx="0">
                          <c:v>ARG</c:v>
                        </c:pt>
                      </c15:dlblFieldTableCache>
                    </c15:dlblFTEntry>
                  </c15:dlblFieldTable>
                  <c15:showDataLabelsRange val="0"/>
                </c:ext>
                <c:ext xmlns:c16="http://schemas.microsoft.com/office/drawing/2014/chart" uri="{C3380CC4-5D6E-409C-BE32-E72D297353CC}">
                  <c16:uniqueId val="{00000000-E4A8-4AE9-8562-043305CFFD28}"/>
                </c:ext>
              </c:extLst>
            </c:dLbl>
            <c:dLbl>
              <c:idx val="1"/>
              <c:tx>
                <c:strRef>
                  <c:f>'Figure 14'!$A$5</c:f>
                  <c:strCache>
                    <c:ptCount val="1"/>
                    <c:pt idx="0">
                      <c:v>BOL</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{A186E077-D26B-4789-9357-2A7F6C0D62C6}</c15:txfldGUID>
                      <c15:f>'Figure 14'!$A$5</c15:f>
                      <c15:dlblFieldTableCache>
                        <c:ptCount val="1"/>
                        <c:pt idx="0">
                          <c:v>BOL</c:v>
                        </c:pt>
                      </c15:dlblFieldTableCache>
                    </c15:dlblFTEntry>
                  </c15:dlblFieldTable>
                  <c15:showDataLabelsRange val="0"/>
                </c:ext>
                <c:ext xmlns:c16="http://schemas.microsoft.com/office/drawing/2014/chart" uri="{C3380CC4-5D6E-409C-BE32-E72D297353CC}">
                  <c16:uniqueId val="{00000001-E4A8-4AE9-8562-043305CFFD28}"/>
                </c:ext>
              </c:extLst>
            </c:dLbl>
            <c:dLbl>
              <c:idx val="2"/>
              <c:tx>
                <c:strRef>
                  <c:f>'Figure 14'!$A$6</c:f>
                  <c:strCache>
                    <c:ptCount val="1"/>
                    <c:pt idx="0">
                      <c:v>BRA</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{B30CDADF-2584-4F21-B868-20CC2F63A846}</c15:txfldGUID>
                      <c15:f>'Figure 14'!$A$6</c15:f>
                      <c15:dlblFieldTableCache>
                        <c:ptCount val="1"/>
                        <c:pt idx="0">
                          <c:v>BRA</c:v>
                        </c:pt>
                      </c15:dlblFieldTableCache>
                    </c15:dlblFTEntry>
                  </c15:dlblFieldTable>
                  <c15:showDataLabelsRange val="0"/>
                </c:ext>
                <c:ext xmlns:c16="http://schemas.microsoft.com/office/drawing/2014/chart" uri="{C3380CC4-5D6E-409C-BE32-E72D297353CC}">
                  <c16:uniqueId val="{00000002-E4A8-4AE9-8562-043305CFFD28}"/>
                </c:ext>
              </c:extLst>
            </c:dLbl>
            <c:dLbl>
              <c:idx val="3"/>
              <c:tx>
                <c:strRef>
                  <c:f>'Figure 14'!$A$7</c:f>
                  <c:strCache>
                    <c:ptCount val="1"/>
                    <c:pt idx="0">
                      <c:v>CHL</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{28DF8752-7C45-44F7-9FC2-BA571ED5255C}</c15:txfldGUID>
                      <c15:f>'Figure 14'!$A$7</c15:f>
                      <c15:dlblFieldTableCache>
                        <c:ptCount val="1"/>
                        <c:pt idx="0">
                          <c:v>CHL</c:v>
                        </c:pt>
                      </c15:dlblFieldTableCache>
                    </c15:dlblFTEntry>
                  </c15:dlblFieldTable>
                  <c15:showDataLabelsRange val="0"/>
                </c:ext>
                <c:ext xmlns:c16="http://schemas.microsoft.com/office/drawing/2014/chart" uri="{C3380CC4-5D6E-409C-BE32-E72D297353CC}">
                  <c16:uniqueId val="{00000003-E4A8-4AE9-8562-043305CFFD28}"/>
                </c:ext>
              </c:extLst>
            </c:dLbl>
            <c:dLbl>
              <c:idx val="4"/>
              <c:tx>
                <c:strRef>
                  <c:f>'Figure 14'!$A$8</c:f>
                  <c:strCache>
                    <c:ptCount val="1"/>
                    <c:pt idx="0">
                      <c:v>COL</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{03FBD58C-71E6-45A3-8F95-9DE37DBFA830}</c15:txfldGUID>
                      <c15:f>'Figure 14'!$A$8</c15:f>
                      <c15:dlblFieldTableCache>
                        <c:ptCount val="1"/>
                        <c:pt idx="0">
                          <c:v>COL</c:v>
                        </c:pt>
                      </c15:dlblFieldTableCache>
                    </c15:dlblFTEntry>
                  </c15:dlblFieldTable>
                  <c15:showDataLabelsRange val="0"/>
                </c:ext>
                <c:ext xmlns:c16="http://schemas.microsoft.com/office/drawing/2014/chart" uri="{C3380CC4-5D6E-409C-BE32-E72D297353CC}">
                  <c16:uniqueId val="{00000004-E4A8-4AE9-8562-043305CFFD28}"/>
                </c:ext>
              </c:extLst>
            </c:dLbl>
            <c:dLbl>
              <c:idx val="5"/>
              <c:tx>
                <c:strRef>
                  <c:f>'Figure 14'!$A$9</c:f>
                  <c:strCache>
                    <c:ptCount val="1"/>
                    <c:pt idx="0">
                      <c:v>CRI</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{1813F8B1-1132-479F-948E-9A5C9402397E}</c15:txfldGUID>
                      <c15:f>'Figure 14'!$A$9</c15:f>
                      <c15:dlblFieldTableCache>
                        <c:ptCount val="1"/>
                        <c:pt idx="0">
                          <c:v>CRI</c:v>
                        </c:pt>
                      </c15:dlblFieldTableCache>
                    </c15:dlblFTEntry>
                  </c15:dlblFieldTable>
                  <c15:showDataLabelsRange val="0"/>
                </c:ext>
                <c:ext xmlns:c16="http://schemas.microsoft.com/office/drawing/2014/chart" uri="{C3380CC4-5D6E-409C-BE32-E72D297353CC}">
                  <c16:uniqueId val="{00000005-E4A8-4AE9-8562-043305CFFD28}"/>
                </c:ext>
              </c:extLst>
            </c:dLbl>
            <c:dLbl>
              <c:idx val="6"/>
              <c:layout>
                <c:manualLayout>
                  <c:x val="2.5109855618330196E-3"/>
                  <c:y val="2.4615384615384615E-2"/>
                </c:manualLayout>
              </c:layout>
              <c:tx>
                <c:strRef>
                  <c:f>'Figure 14'!$A$10</c:f>
                  <c:strCache>
                    <c:ptCount val="1"/>
                    <c:pt idx="0">
                      <c:v>DOM</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{89180407-0803-47AA-9560-2184F4BA591F}</c15:txfldGUID>
                      <c15:f>'Figure 14'!$A$10</c15:f>
                      <c15:dlblFieldTableCache>
                        <c:ptCount val="1"/>
                        <c:pt idx="0">
                          <c:v>DOM</c:v>
                        </c:pt>
                      </c15:dlblFieldTableCache>
                    </c15:dlblFTEntry>
                  </c15:dlblFieldTable>
                  <c15:showDataLabelsRange val="0"/>
                </c:ext>
                <c:ext xmlns:c16="http://schemas.microsoft.com/office/drawing/2014/chart" uri="{C3380CC4-5D6E-409C-BE32-E72D297353CC}">
                  <c16:uniqueId val="{00000006-E4A8-4AE9-8562-043305CFFD28}"/>
                </c:ext>
              </c:extLst>
            </c:dLbl>
            <c:dLbl>
              <c:idx val="7"/>
              <c:tx>
                <c:strRef>
                  <c:f>'Figure 14'!$A$11</c:f>
                  <c:strCache>
                    <c:ptCount val="1"/>
                    <c:pt idx="0">
                      <c:v>ECU</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{EC10A539-C9D6-406A-8971-33EBEEF1BFE0}</c15:txfldGUID>
                      <c15:f>'Figure 14'!$A$11</c15:f>
                      <c15:dlblFieldTableCache>
                        <c:ptCount val="1"/>
                        <c:pt idx="0">
                          <c:v>ECU</c:v>
                        </c:pt>
                      </c15:dlblFieldTableCache>
                    </c15:dlblFTEntry>
                  </c15:dlblFieldTable>
                  <c15:showDataLabelsRange val="0"/>
                </c:ext>
                <c:ext xmlns:c16="http://schemas.microsoft.com/office/drawing/2014/chart" uri="{C3380CC4-5D6E-409C-BE32-E72D297353CC}">
                  <c16:uniqueId val="{00000007-E4A8-4AE9-8562-043305CFFD28}"/>
                </c:ext>
              </c:extLst>
            </c:dLbl>
            <c:dLbl>
              <c:idx val="8"/>
              <c:layout>
                <c:manualLayout>
                  <c:x val="-6.5681433668819877E-3"/>
                  <c:y val="-3.5728772326646403E-2"/>
                </c:manualLayout>
              </c:layout>
              <c:tx>
                <c:strRef>
                  <c:f>'Figure 14'!$A$12</c:f>
                  <c:strCache>
                    <c:ptCount val="1"/>
                    <c:pt idx="0">
                      <c:v>GTM</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{56480D00-E23C-4679-A723-E4988D7E9988}</c15:txfldGUID>
                      <c15:f>'Figure 14'!$A$12</c15:f>
                      <c15:dlblFieldTableCache>
                        <c:ptCount val="1"/>
                        <c:pt idx="0">
                          <c:v>GTM</c:v>
                        </c:pt>
                      </c15:dlblFieldTableCache>
                    </c15:dlblFTEntry>
                  </c15:dlblFieldTable>
                  <c15:showDataLabelsRange val="0"/>
                </c:ext>
                <c:ext xmlns:c16="http://schemas.microsoft.com/office/drawing/2014/chart" uri="{C3380CC4-5D6E-409C-BE32-E72D297353CC}">
                  <c16:uniqueId val="{00000008-E4A8-4AE9-8562-043305CFFD28}"/>
                </c:ext>
              </c:extLst>
            </c:dLbl>
            <c:dLbl>
              <c:idx val="9"/>
              <c:tx>
                <c:strRef>
                  <c:f>'Figure 14'!$A$13</c:f>
                  <c:strCache>
                    <c:ptCount val="1"/>
                    <c:pt idx="0">
                      <c:v>HND</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{2E18BE6B-1C68-42A7-8143-A75524BB19E2}</c15:txfldGUID>
                      <c15:f>'Figure 14'!$A$13</c15:f>
                      <c15:dlblFieldTableCache>
                        <c:ptCount val="1"/>
                        <c:pt idx="0">
                          <c:v>HND</c:v>
                        </c:pt>
                      </c15:dlblFieldTableCache>
                    </c15:dlblFTEntry>
                  </c15:dlblFieldTable>
                  <c15:showDataLabelsRange val="0"/>
                </c:ext>
                <c:ext xmlns:c16="http://schemas.microsoft.com/office/drawing/2014/chart" uri="{C3380CC4-5D6E-409C-BE32-E72D297353CC}">
                  <c16:uniqueId val="{00000009-E4A8-4AE9-8562-043305CFFD28}"/>
                </c:ext>
              </c:extLst>
            </c:dLbl>
            <c:dLbl>
              <c:idx val="10"/>
              <c:layout>
                <c:manualLayout>
                  <c:x val="-7.0060195913408077E-2"/>
                  <c:y val="9.7442106345399272E-3"/>
                </c:manualLayout>
              </c:layout>
              <c:tx>
                <c:strRef>
                  <c:f>'Figure 14'!$A$14</c:f>
                  <c:strCache>
                    <c:ptCount val="1"/>
                    <c:pt idx="0">
                      <c:v>JAM</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{DC36E793-CF87-4E70-B51E-96AEA8242022}</c15:txfldGUID>
                      <c15:f>'Figure 14'!$A$14</c15:f>
                      <c15:dlblFieldTableCache>
                        <c:ptCount val="1"/>
                        <c:pt idx="0">
                          <c:v>JAM</c:v>
                        </c:pt>
                      </c15:dlblFieldTableCache>
                    </c15:dlblFTEntry>
                  </c15:dlblFieldTable>
                  <c15:showDataLabelsRange val="0"/>
                </c:ext>
                <c:ext xmlns:c16="http://schemas.microsoft.com/office/drawing/2014/chart" uri="{C3380CC4-5D6E-409C-BE32-E72D297353CC}">
                  <c16:uniqueId val="{0000000A-E4A8-4AE9-8562-043305CFFD28}"/>
                </c:ext>
              </c:extLst>
            </c:dLbl>
            <c:dLbl>
              <c:idx val="11"/>
              <c:layout>
                <c:manualLayout>
                  <c:x val="-7.4438958157996046E-2"/>
                  <c:y val="-2.9232631903619782E-2"/>
                </c:manualLayout>
              </c:layout>
              <c:tx>
                <c:strRef>
                  <c:f>'Figure 14'!$A$15</c:f>
                  <c:strCache>
                    <c:ptCount val="1"/>
                    <c:pt idx="0">
                      <c:v>MEX</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{F6A84648-AA27-4596-823B-F8A224FF2004}</c15:txfldGUID>
                      <c15:f>'Figure 14'!$A$15</c15:f>
                      <c15:dlblFieldTableCache>
                        <c:ptCount val="1"/>
                        <c:pt idx="0">
                          <c:v>MEX</c:v>
                        </c:pt>
                      </c15:dlblFieldTableCache>
                    </c15:dlblFTEntry>
                  </c15:dlblFieldTable>
                  <c15:showDataLabelsRange val="0"/>
                </c:ext>
                <c:ext xmlns:c16="http://schemas.microsoft.com/office/drawing/2014/chart" uri="{C3380CC4-5D6E-409C-BE32-E72D297353CC}">
                  <c16:uniqueId val="{0000000B-E4A8-4AE9-8562-043305CFFD28}"/>
                </c:ext>
              </c:extLst>
            </c:dLbl>
            <c:dLbl>
              <c:idx val="12"/>
              <c:tx>
                <c:strRef>
                  <c:f>'Figure 14'!$A$16</c:f>
                  <c:strCache>
                    <c:ptCount val="1"/>
                    <c:pt idx="0">
                      <c:v>NIC</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{2372D935-0660-422D-9838-CB3A2C6FB5B6}</c15:txfldGUID>
                      <c15:f>'Figure 14'!$A$16</c15:f>
                      <c15:dlblFieldTableCache>
                        <c:ptCount val="1"/>
                        <c:pt idx="0">
                          <c:v>NIC</c:v>
                        </c:pt>
                      </c15:dlblFieldTableCache>
                    </c15:dlblFTEntry>
                  </c15:dlblFieldTable>
                  <c15:showDataLabelsRange val="0"/>
                </c:ext>
                <c:ext xmlns:c16="http://schemas.microsoft.com/office/drawing/2014/chart" uri="{C3380CC4-5D6E-409C-BE32-E72D297353CC}">
                  <c16:uniqueId val="{0000000C-E4A8-4AE9-8562-043305CFFD28}"/>
                </c:ext>
              </c:extLst>
            </c:dLbl>
            <c:dLbl>
              <c:idx val="13"/>
              <c:tx>
                <c:strRef>
                  <c:f>'Figure 14'!$A$17</c:f>
                  <c:strCache>
                    <c:ptCount val="1"/>
                    <c:pt idx="0">
                      <c:v>PAN</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{F48BEFAA-78CC-4827-87F8-6E0BE6A47EB2}</c15:txfldGUID>
                      <c15:f>'Figure 14'!$A$17</c15:f>
                      <c15:dlblFieldTableCache>
                        <c:ptCount val="1"/>
                        <c:pt idx="0">
                          <c:v>PAN</c:v>
                        </c:pt>
                      </c15:dlblFieldTableCache>
                    </c15:dlblFTEntry>
                  </c15:dlblFieldTable>
                  <c15:showDataLabelsRange val="0"/>
                </c:ext>
                <c:ext xmlns:c16="http://schemas.microsoft.com/office/drawing/2014/chart" uri="{C3380CC4-5D6E-409C-BE32-E72D297353CC}">
                  <c16:uniqueId val="{0000000D-E4A8-4AE9-8562-043305CFFD28}"/>
                </c:ext>
              </c:extLst>
            </c:dLbl>
            <c:dLbl>
              <c:idx val="14"/>
              <c:tx>
                <c:strRef>
                  <c:f>'Figure 14'!$A$18</c:f>
                  <c:strCache>
                    <c:ptCount val="1"/>
                    <c:pt idx="0">
                      <c:v>PER</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{827B884A-3DBD-4EC0-9309-99843F92B7FE}</c15:txfldGUID>
                      <c15:f>'Figure 14'!$A$18</c15:f>
                      <c15:dlblFieldTableCache>
                        <c:ptCount val="1"/>
                        <c:pt idx="0">
                          <c:v>PER</c:v>
                        </c:pt>
                      </c15:dlblFieldTableCache>
                    </c15:dlblFTEntry>
                  </c15:dlblFieldTable>
                  <c15:showDataLabelsRange val="0"/>
                </c:ext>
                <c:ext xmlns:c16="http://schemas.microsoft.com/office/drawing/2014/chart" uri="{C3380CC4-5D6E-409C-BE32-E72D297353CC}">
                  <c16:uniqueId val="{0000000E-E4A8-4AE9-8562-043305CFFD28}"/>
                </c:ext>
              </c:extLst>
            </c:dLbl>
            <c:dLbl>
              <c:idx val="15"/>
              <c:layout>
                <c:manualLayout>
                  <c:x val="-9.2659123824211237E-2"/>
                  <c:y val="3.2481324449828387E-3"/>
                </c:manualLayout>
              </c:layout>
              <c:tx>
                <c:strRef>
                  <c:f>'Figure 14'!$A$19</c:f>
                  <c:strCache>
                    <c:ptCount val="1"/>
                    <c:pt idx="0">
                      <c:v>PRY</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{20257A0E-7809-4694-9C7F-958EEE85FD71}</c15:txfldGUID>
                      <c15:f>'Figure 14'!$A$19</c15:f>
                      <c15:dlblFieldTableCache>
                        <c:ptCount val="1"/>
                        <c:pt idx="0">
                          <c:v>PRY</c:v>
                        </c:pt>
                      </c15:dlblFieldTableCache>
                    </c15:dlblFTEntry>
                  </c15:dlblFieldTable>
                  <c15:showDataLabelsRange val="0"/>
                </c:ext>
                <c:ext xmlns:c16="http://schemas.microsoft.com/office/drawing/2014/chart" uri="{C3380CC4-5D6E-409C-BE32-E72D297353CC}">
                  <c16:uniqueId val="{0000000F-E4A8-4AE9-8562-043305CFFD28}"/>
                </c:ext>
              </c:extLst>
            </c:dLbl>
            <c:dLbl>
              <c:idx val="16"/>
              <c:tx>
                <c:strRef>
                  <c:f>'Figure 14'!$A$20</c:f>
                  <c:strCache>
                    <c:ptCount val="1"/>
                    <c:pt idx="0">
                      <c:v>SLV</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{FADF3C09-64F2-4191-BC95-AAC0DB5FDB90}</c15:txfldGUID>
                      <c15:f>'Figure 14'!$A$20</c15:f>
                      <c15:dlblFieldTableCache>
                        <c:ptCount val="1"/>
                        <c:pt idx="0">
                          <c:v>SLV</c:v>
                        </c:pt>
                      </c15:dlblFieldTableCache>
                    </c15:dlblFTEntry>
                  </c15:dlblFieldTable>
                  <c15:showDataLabelsRange val="0"/>
                </c:ext>
                <c:ext xmlns:c16="http://schemas.microsoft.com/office/drawing/2014/chart" uri="{C3380CC4-5D6E-409C-BE32-E72D297353CC}">
                  <c16:uniqueId val="{00000010-E4A8-4AE9-8562-043305CFFD28}"/>
                </c:ext>
              </c:extLst>
            </c:dLbl>
            <c:dLbl>
              <c:idx val="17"/>
              <c:tx>
                <c:strRef>
                  <c:f>'Figure 14'!$A$21</c:f>
                  <c:strCache>
                    <c:ptCount val="1"/>
                    <c:pt idx="0">
                      <c:v>TTO</c:v>
                    </c:pt>
                  </c:strCache>
                </c:strRef>
              </c:tx>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{712E88EF-D6EB-4B77-952B-6E485CE3F0A9}</c15:txfldGUID>
                      <c15:f>'Figure 14'!$A$21</c15:f>
                      <c15:dlblFieldTableCache>
                        <c:ptCount val="1"/>
                        <c:pt idx="0">
                          <c:v>TTO</c:v>
                        </c:pt>
                      </c15:dlblFieldTableCache>
                    </c15:dlblFTEntry>
                  </c15:dlblFieldTable>
                  <c15:showDataLabelsRange val="0"/>
                </c:ext>
                <c:ext xmlns:c16="http://schemas.microsoft.com/office/drawing/2014/chart" uri="{C3380CC4-5D6E-409C-BE32-E72D297353CC}">
                  <c16:uniqueId val="{00000011-E4A8-4AE9-8562-043305CFFD28}"/>
                </c:ext>
              </c:extLst>
            </c:dLbl>
            <c:dLbl>
              <c:idx val="18"/>
              <c:tx>
                <c:strRef>
                  <c:f>'Figure 14'!$A$22</c:f>
                  <c:strCache>
                    <c:ptCount val="1"/>
                    <c:pt idx="0">
                      <c:v>URY</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{47856AA2-4A74-4035-B3DF-740FB08EEF4A}</c15:txfldGUID>
                      <c15:f>'Figure 14'!$A$22</c15:f>
                      <c15:dlblFieldTableCache>
                        <c:ptCount val="1"/>
                        <c:pt idx="0">
                          <c:v>URY</c:v>
                        </c:pt>
                      </c15:dlblFieldTableCache>
                    </c15:dlblFTEntry>
                  </c15:dlblFieldTable>
                  <c15:showDataLabelsRange val="0"/>
                </c:ext>
                <c:ext xmlns:c16="http://schemas.microsoft.com/office/drawing/2014/chart" uri="{C3380CC4-5D6E-409C-BE32-E72D297353CC}">
                  <c16:uniqueId val="{00000012-E4A8-4AE9-8562-043305CFFD28}"/>
                </c:ext>
              </c:extLst>
            </c:dLbl>
            <c:dLbl>
              <c:idx val="19"/>
              <c:tx>
                <c:strRef>
                  <c:f>'Figure 14'!$A$23</c:f>
                  <c:strCache>
                    <c:ptCount val="1"/>
                    <c:pt idx="0">
                      <c:v>VEN</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{9C5F7E53-07A7-477B-B632-FCDA3CDC24B5}</c15:txfldGUID>
                      <c15:f>'Figure 14'!$A$23</c15:f>
                      <c15:dlblFieldTableCache>
                        <c:ptCount val="1"/>
                        <c:pt idx="0">
                          <c:v>VEN</c:v>
                        </c:pt>
                      </c15:dlblFieldTableCache>
                    </c15:dlblFTEntry>
                  </c15:dlblFieldTable>
                  <c15:showDataLabelsRange val="0"/>
                </c:ext>
                <c:ext xmlns:c16="http://schemas.microsoft.com/office/drawing/2014/chart" uri="{C3380CC4-5D6E-409C-BE32-E72D297353CC}">
                  <c16:uniqueId val="{00000013-E4A8-4AE9-8562-043305CFFD2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xVal>
            <c:numRef>
              <c:f>'Figure 14'!$M$4:$M$23</c:f>
              <c:numCache>
                <c:formatCode>#,##0.00_);\(#,##0.00\)</c:formatCode>
                <c:ptCount val="20"/>
                <c:pt idx="0">
                  <c:v>2.9523809523809521</c:v>
                </c:pt>
                <c:pt idx="1">
                  <c:v>1.4285714285714284</c:v>
                </c:pt>
                <c:pt idx="2">
                  <c:v>2.333333333333333</c:v>
                </c:pt>
                <c:pt idx="3">
                  <c:v>2.3809523809523805</c:v>
                </c:pt>
                <c:pt idx="4">
                  <c:v>1.6190476190476188</c:v>
                </c:pt>
                <c:pt idx="5">
                  <c:v>2.0476190476190474</c:v>
                </c:pt>
                <c:pt idx="6">
                  <c:v>2.4761904761904763</c:v>
                </c:pt>
                <c:pt idx="7">
                  <c:v>4.2857142857142856</c:v>
                </c:pt>
                <c:pt idx="8">
                  <c:v>2.6666666666666665</c:v>
                </c:pt>
                <c:pt idx="9">
                  <c:v>1</c:v>
                </c:pt>
                <c:pt idx="10">
                  <c:v>1.4761904761904761</c:v>
                </c:pt>
                <c:pt idx="11">
                  <c:v>1.3333333333333333</c:v>
                </c:pt>
                <c:pt idx="12">
                  <c:v>1.7142857142857142</c:v>
                </c:pt>
                <c:pt idx="13">
                  <c:v>0.2857142857142857</c:v>
                </c:pt>
                <c:pt idx="14">
                  <c:v>0</c:v>
                </c:pt>
                <c:pt idx="15">
                  <c:v>1.7142857142857142</c:v>
                </c:pt>
                <c:pt idx="16">
                  <c:v>2.2857142857142856</c:v>
                </c:pt>
                <c:pt idx="18">
                  <c:v>1.9047619047619047</c:v>
                </c:pt>
                <c:pt idx="19">
                  <c:v>0</c:v>
                </c:pt>
              </c:numCache>
            </c:numRef>
          </c:xVal>
          <c:yVal>
            <c:numRef>
              <c:f>'Figure 14'!$T$4:$T$23</c:f>
              <c:numCache>
                <c:formatCode>0%</c:formatCode>
                <c:ptCount val="20"/>
                <c:pt idx="0">
                  <c:v>0.11506849315068493</c:v>
                </c:pt>
                <c:pt idx="1">
                  <c:v>0.13150684931506851</c:v>
                </c:pt>
                <c:pt idx="2">
                  <c:v>5.4575342465753421E-2</c:v>
                </c:pt>
                <c:pt idx="3">
                  <c:v>9.8630136986301367E-2</c:v>
                </c:pt>
                <c:pt idx="4">
                  <c:v>6.438356164383563E-2</c:v>
                </c:pt>
                <c:pt idx="5">
                  <c:v>7.452054794520549E-2</c:v>
                </c:pt>
                <c:pt idx="6">
                  <c:v>8.2191780821917818E-2</c:v>
                </c:pt>
                <c:pt idx="7">
                  <c:v>8.2191780821917818E-2</c:v>
                </c:pt>
                <c:pt idx="8">
                  <c:v>9.8630136986301367E-2</c:v>
                </c:pt>
                <c:pt idx="9">
                  <c:v>0.10410958904109588</c:v>
                </c:pt>
                <c:pt idx="10">
                  <c:v>5.3698630136986308E-2</c:v>
                </c:pt>
                <c:pt idx="11">
                  <c:v>7.1232876712328766E-2</c:v>
                </c:pt>
                <c:pt idx="12">
                  <c:v>6.5205479452054807E-2</c:v>
                </c:pt>
                <c:pt idx="13">
                  <c:v>0.12328767123287672</c:v>
                </c:pt>
                <c:pt idx="14">
                  <c:v>6.5753424657534254E-2</c:v>
                </c:pt>
                <c:pt idx="15">
                  <c:v>7.8356164383561633E-2</c:v>
                </c:pt>
                <c:pt idx="16">
                  <c:v>8.2191780821917818E-2</c:v>
                </c:pt>
                <c:pt idx="17">
                  <c:v>4.5479452054794527E-2</c:v>
                </c:pt>
                <c:pt idx="18">
                  <c:v>9.808219178082192E-2</c:v>
                </c:pt>
                <c:pt idx="19">
                  <c:v>8.2191780821917804E-2</c:v>
                </c:pt>
              </c:numCache>
            </c:numRef>
          </c:yVal>
          <c:smooth val="0"/>
          <c:extLst>
            <c:ext xmlns:c16="http://schemas.microsoft.com/office/drawing/2014/chart" uri="{C3380CC4-5D6E-409C-BE32-E72D297353CC}">
              <c16:uniqueId val="{00000015-E4A8-4AE9-8562-043305CFFD28}"/>
            </c:ext>
          </c:extLst>
        </c:ser>
        <c:dLbls>
          <c:showLegendKey val="0"/>
          <c:showVal val="0"/>
          <c:showCatName val="0"/>
          <c:showSerName val="0"/>
          <c:showPercent val="0"/>
          <c:showBubbleSize val="0"/>
        </c:dLbls>
        <c:axId val="236541440"/>
        <c:axId val="236543360"/>
      </c:scatterChart>
      <c:valAx>
        <c:axId val="23654144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a:t>EPR Indicator-individual dismissals: Notice and severance pay</a:t>
                </a:r>
                <a:r>
                  <a:rPr lang="en-US" baseline="0"/>
                  <a:t> </a:t>
                </a:r>
              </a:p>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rich>
          </c:tx>
          <c:layout>
            <c:manualLayout>
              <c:xMode val="edge"/>
              <c:yMode val="edge"/>
              <c:x val="0.20315682307305694"/>
              <c:y val="0.89236578132136002"/>
            </c:manualLayout>
          </c:layout>
          <c:overlay val="0"/>
          <c:spPr>
            <a:noFill/>
            <a:ln>
              <a:noFill/>
            </a:ln>
            <a:effectLst/>
          </c:spPr>
        </c:title>
        <c:numFmt formatCode="#,##0.00_);\(#,##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236543360"/>
        <c:crosses val="autoZero"/>
        <c:crossBetween val="midCat"/>
      </c:valAx>
      <c:valAx>
        <c:axId val="2365433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s-ES"/>
                  <a:t>Cost of job security provisions as % of the annual wage of formal workers</a:t>
                </a:r>
              </a:p>
            </c:rich>
          </c:tx>
          <c:layout>
            <c:manualLayout>
              <c:xMode val="edge"/>
              <c:yMode val="edge"/>
              <c:x val="6.5681433668820077E-3"/>
              <c:y val="8.5861800810514935E-2"/>
            </c:manualLayout>
          </c:layout>
          <c:overlay val="0"/>
          <c:spPr>
            <a:noFill/>
            <a:ln>
              <a:noFill/>
            </a:ln>
            <a:effectLst/>
          </c:sp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236541440"/>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spPr>
            <a:ln w="28575" cap="rnd">
              <a:noFill/>
              <a:round/>
            </a:ln>
            <a:effectLst/>
          </c:spPr>
          <c:marker>
            <c:symbol val="circle"/>
            <c:size val="5"/>
            <c:spPr>
              <a:solidFill>
                <a:schemeClr val="accent2">
                  <a:lumMod val="75000"/>
                </a:schemeClr>
              </a:solidFill>
              <a:ln w="9525">
                <a:solidFill>
                  <a:schemeClr val="accent2">
                    <a:lumMod val="50000"/>
                  </a:schemeClr>
                </a:solidFill>
              </a:ln>
              <a:effectLst/>
            </c:spPr>
          </c:marker>
          <c:dLbls>
            <c:dLbl>
              <c:idx val="0"/>
              <c:tx>
                <c:strRef>
                  <c:f>'Figure 14'!$A$4</c:f>
                  <c:strCache>
                    <c:ptCount val="1"/>
                    <c:pt idx="0">
                      <c:v>ARG</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b"/>
              <c:showLegendKey val="0"/>
              <c:showVal val="1"/>
              <c:showCatName val="0"/>
              <c:showSerName val="0"/>
              <c:showPercent val="0"/>
              <c:showBubbleSize val="0"/>
              <c:extLst>
                <c:ext xmlns:c15="http://schemas.microsoft.com/office/drawing/2012/chart" uri="{CE6537A1-D6FC-4f65-9D91-7224C49458BB}">
                  <c15:dlblFieldTable>
                    <c15:dlblFTEntry>
                      <c15:txfldGUID>{4914B844-3B14-4098-A411-9A4B9E4D0154}</c15:txfldGUID>
                      <c15:f>'Figure 14'!$A$4</c15:f>
                      <c15:dlblFieldTableCache>
                        <c:ptCount val="1"/>
                        <c:pt idx="0">
                          <c:v>ARG</c:v>
                        </c:pt>
                      </c15:dlblFieldTableCache>
                    </c15:dlblFTEntry>
                  </c15:dlblFieldTable>
                  <c15:showDataLabelsRange val="0"/>
                </c:ext>
                <c:ext xmlns:c16="http://schemas.microsoft.com/office/drawing/2014/chart" uri="{C3380CC4-5D6E-409C-BE32-E72D297353CC}">
                  <c16:uniqueId val="{00000000-1A11-4252-B235-72B7C79D5233}"/>
                </c:ext>
              </c:extLst>
            </c:dLbl>
            <c:dLbl>
              <c:idx val="1"/>
              <c:tx>
                <c:strRef>
                  <c:f>'Figure 14'!$A$5</c:f>
                  <c:strCache>
                    <c:ptCount val="1"/>
                    <c:pt idx="0">
                      <c:v>BOL</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b"/>
              <c:showLegendKey val="0"/>
              <c:showVal val="1"/>
              <c:showCatName val="0"/>
              <c:showSerName val="0"/>
              <c:showPercent val="0"/>
              <c:showBubbleSize val="0"/>
              <c:extLst>
                <c:ext xmlns:c15="http://schemas.microsoft.com/office/drawing/2012/chart" uri="{CE6537A1-D6FC-4f65-9D91-7224C49458BB}">
                  <c15:dlblFieldTable>
                    <c15:dlblFTEntry>
                      <c15:txfldGUID>{519C9CFA-FFA3-44E5-8948-02108FBE3EE8}</c15:txfldGUID>
                      <c15:f>'Figure 14'!$A$5</c15:f>
                      <c15:dlblFieldTableCache>
                        <c:ptCount val="1"/>
                        <c:pt idx="0">
                          <c:v>BOL</c:v>
                        </c:pt>
                      </c15:dlblFieldTableCache>
                    </c15:dlblFTEntry>
                  </c15:dlblFieldTable>
                  <c15:showDataLabelsRange val="0"/>
                </c:ext>
                <c:ext xmlns:c16="http://schemas.microsoft.com/office/drawing/2014/chart" uri="{C3380CC4-5D6E-409C-BE32-E72D297353CC}">
                  <c16:uniqueId val="{00000001-1A11-4252-B235-72B7C79D5233}"/>
                </c:ext>
              </c:extLst>
            </c:dLbl>
            <c:dLbl>
              <c:idx val="2"/>
              <c:layout>
                <c:manualLayout>
                  <c:x val="-6.6785338983465059E-2"/>
                  <c:y val="6.3614503276910742E-3"/>
                </c:manualLayout>
              </c:layout>
              <c:tx>
                <c:strRef>
                  <c:f>'Figure 14'!$A$6</c:f>
                  <c:strCache>
                    <c:ptCount val="1"/>
                    <c:pt idx="0">
                      <c:v>BRA</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{10DA78D5-38C3-4AF8-AB03-ABCC6204139D}</c15:txfldGUID>
                      <c15:f>'Figure 14'!$A$6</c15:f>
                      <c15:dlblFieldTableCache>
                        <c:ptCount val="1"/>
                        <c:pt idx="0">
                          <c:v>BRA</c:v>
                        </c:pt>
                      </c15:dlblFieldTableCache>
                    </c15:dlblFTEntry>
                  </c15:dlblFieldTable>
                  <c15:showDataLabelsRange val="0"/>
                </c:ext>
                <c:ext xmlns:c16="http://schemas.microsoft.com/office/drawing/2014/chart" uri="{C3380CC4-5D6E-409C-BE32-E72D297353CC}">
                  <c16:uniqueId val="{00000002-1A11-4252-B235-72B7C79D5233}"/>
                </c:ext>
              </c:extLst>
            </c:dLbl>
            <c:dLbl>
              <c:idx val="3"/>
              <c:tx>
                <c:strRef>
                  <c:f>'Figure 14'!$A$7</c:f>
                  <c:strCache>
                    <c:ptCount val="1"/>
                    <c:pt idx="0">
                      <c:v>CHL</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b"/>
              <c:showLegendKey val="0"/>
              <c:showVal val="1"/>
              <c:showCatName val="0"/>
              <c:showSerName val="0"/>
              <c:showPercent val="0"/>
              <c:showBubbleSize val="0"/>
              <c:extLst>
                <c:ext xmlns:c15="http://schemas.microsoft.com/office/drawing/2012/chart" uri="{CE6537A1-D6FC-4f65-9D91-7224C49458BB}">
                  <c15:dlblFieldTable>
                    <c15:dlblFTEntry>
                      <c15:txfldGUID>{6653243A-FD78-4148-9F87-C6B96A2E90F7}</c15:txfldGUID>
                      <c15:f>'Figure 14'!$A$7</c15:f>
                      <c15:dlblFieldTableCache>
                        <c:ptCount val="1"/>
                        <c:pt idx="0">
                          <c:v>CHL</c:v>
                        </c:pt>
                      </c15:dlblFieldTableCache>
                    </c15:dlblFTEntry>
                  </c15:dlblFieldTable>
                  <c15:showDataLabelsRange val="0"/>
                </c:ext>
                <c:ext xmlns:c16="http://schemas.microsoft.com/office/drawing/2014/chart" uri="{C3380CC4-5D6E-409C-BE32-E72D297353CC}">
                  <c16:uniqueId val="{00000003-1A11-4252-B235-72B7C79D5233}"/>
                </c:ext>
              </c:extLst>
            </c:dLbl>
            <c:dLbl>
              <c:idx val="4"/>
              <c:layout>
                <c:manualLayout>
                  <c:x val="-1.1626424340461974E-2"/>
                  <c:y val="1.5748031496062992E-3"/>
                </c:manualLayout>
              </c:layout>
              <c:tx>
                <c:strRef>
                  <c:f>'Figure 14'!$A$8</c:f>
                  <c:strCache>
                    <c:ptCount val="1"/>
                    <c:pt idx="0">
                      <c:v>COL</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{E35E165B-1058-4527-8213-816C322E3F80}</c15:txfldGUID>
                      <c15:f>'Figure 14'!$A$8</c15:f>
                      <c15:dlblFieldTableCache>
                        <c:ptCount val="1"/>
                        <c:pt idx="0">
                          <c:v>COL</c:v>
                        </c:pt>
                      </c15:dlblFieldTableCache>
                    </c15:dlblFTEntry>
                  </c15:dlblFieldTable>
                  <c15:showDataLabelsRange val="0"/>
                </c:ext>
                <c:ext xmlns:c16="http://schemas.microsoft.com/office/drawing/2014/chart" uri="{C3380CC4-5D6E-409C-BE32-E72D297353CC}">
                  <c16:uniqueId val="{00000004-1A11-4252-B235-72B7C79D5233}"/>
                </c:ext>
              </c:extLst>
            </c:dLbl>
            <c:dLbl>
              <c:idx val="5"/>
              <c:tx>
                <c:strRef>
                  <c:f>'Figure 14'!$A$9</c:f>
                  <c:strCache>
                    <c:ptCount val="1"/>
                    <c:pt idx="0">
                      <c:v>CRI</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b"/>
              <c:showLegendKey val="0"/>
              <c:showVal val="1"/>
              <c:showCatName val="0"/>
              <c:showSerName val="0"/>
              <c:showPercent val="0"/>
              <c:showBubbleSize val="0"/>
              <c:extLst>
                <c:ext xmlns:c15="http://schemas.microsoft.com/office/drawing/2012/chart" uri="{CE6537A1-D6FC-4f65-9D91-7224C49458BB}">
                  <c15:dlblFieldTable>
                    <c15:dlblFTEntry>
                      <c15:txfldGUID>{473549D0-6799-436A-98E3-9E243968062A}</c15:txfldGUID>
                      <c15:f>'Figure 14'!$A$9</c15:f>
                      <c15:dlblFieldTableCache>
                        <c:ptCount val="1"/>
                        <c:pt idx="0">
                          <c:v>CRI</c:v>
                        </c:pt>
                      </c15:dlblFieldTableCache>
                    </c15:dlblFTEntry>
                  </c15:dlblFieldTable>
                  <c15:showDataLabelsRange val="0"/>
                </c:ext>
                <c:ext xmlns:c16="http://schemas.microsoft.com/office/drawing/2014/chart" uri="{C3380CC4-5D6E-409C-BE32-E72D297353CC}">
                  <c16:uniqueId val="{00000005-1A11-4252-B235-72B7C79D5233}"/>
                </c:ext>
              </c:extLst>
            </c:dLbl>
            <c:dLbl>
              <c:idx val="6"/>
              <c:tx>
                <c:strRef>
                  <c:f>'Figure 14'!$A$10</c:f>
                  <c:strCache>
                    <c:ptCount val="1"/>
                    <c:pt idx="0">
                      <c:v>DOM</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b"/>
              <c:showLegendKey val="0"/>
              <c:showVal val="1"/>
              <c:showCatName val="0"/>
              <c:showSerName val="0"/>
              <c:showPercent val="0"/>
              <c:showBubbleSize val="0"/>
              <c:extLst>
                <c:ext xmlns:c15="http://schemas.microsoft.com/office/drawing/2012/chart" uri="{CE6537A1-D6FC-4f65-9D91-7224C49458BB}">
                  <c15:dlblFieldTable>
                    <c15:dlblFTEntry>
                      <c15:txfldGUID>{1754AC39-000E-4458-AD93-FE223BFE6BAA}</c15:txfldGUID>
                      <c15:f>'Figure 14'!$A$10</c15:f>
                      <c15:dlblFieldTableCache>
                        <c:ptCount val="1"/>
                        <c:pt idx="0">
                          <c:v>DOM</c:v>
                        </c:pt>
                      </c15:dlblFieldTableCache>
                    </c15:dlblFTEntry>
                  </c15:dlblFieldTable>
                  <c15:showDataLabelsRange val="0"/>
                </c:ext>
                <c:ext xmlns:c16="http://schemas.microsoft.com/office/drawing/2014/chart" uri="{C3380CC4-5D6E-409C-BE32-E72D297353CC}">
                  <c16:uniqueId val="{00000006-1A11-4252-B235-72B7C79D5233}"/>
                </c:ext>
              </c:extLst>
            </c:dLbl>
            <c:dLbl>
              <c:idx val="7"/>
              <c:layout>
                <c:manualLayout>
                  <c:x val="-8.0262625782049155E-3"/>
                  <c:y val="1.5748031496062992E-3"/>
                </c:manualLayout>
              </c:layout>
              <c:tx>
                <c:strRef>
                  <c:f>'Figure 14'!$A$11</c:f>
                  <c:strCache>
                    <c:ptCount val="1"/>
                    <c:pt idx="0">
                      <c:v>ECU</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{58E0141B-2842-49FE-872D-EBAF29B82676}</c15:txfldGUID>
                      <c15:f>'Figure 14'!$A$11</c15:f>
                      <c15:dlblFieldTableCache>
                        <c:ptCount val="1"/>
                        <c:pt idx="0">
                          <c:v>ECU</c:v>
                        </c:pt>
                      </c15:dlblFieldTableCache>
                    </c15:dlblFTEntry>
                  </c15:dlblFieldTable>
                  <c15:showDataLabelsRange val="0"/>
                </c:ext>
                <c:ext xmlns:c16="http://schemas.microsoft.com/office/drawing/2014/chart" uri="{C3380CC4-5D6E-409C-BE32-E72D297353CC}">
                  <c16:uniqueId val="{00000007-1A11-4252-B235-72B7C79D5233}"/>
                </c:ext>
              </c:extLst>
            </c:dLbl>
            <c:dLbl>
              <c:idx val="8"/>
              <c:layout>
                <c:manualLayout>
                  <c:x val="-5.7160173414077434E-2"/>
                  <c:y val="-2.5574677416819902E-2"/>
                </c:manualLayout>
              </c:layout>
              <c:tx>
                <c:strRef>
                  <c:f>'Figure 14'!$A$12</c:f>
                  <c:strCache>
                    <c:ptCount val="1"/>
                    <c:pt idx="0">
                      <c:v>GTM</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{569AAEC9-7469-48DB-8DB9-A1BCDDAD4344}</c15:txfldGUID>
                      <c15:f>'Figure 14'!$A$12</c15:f>
                      <c15:dlblFieldTableCache>
                        <c:ptCount val="1"/>
                        <c:pt idx="0">
                          <c:v>GTM</c:v>
                        </c:pt>
                      </c15:dlblFieldTableCache>
                    </c15:dlblFTEntry>
                  </c15:dlblFieldTable>
                  <c15:showDataLabelsRange val="0"/>
                </c:ext>
                <c:ext xmlns:c16="http://schemas.microsoft.com/office/drawing/2014/chart" uri="{C3380CC4-5D6E-409C-BE32-E72D297353CC}">
                  <c16:uniqueId val="{00000008-1A11-4252-B235-72B7C79D5233}"/>
                </c:ext>
              </c:extLst>
            </c:dLbl>
            <c:dLbl>
              <c:idx val="9"/>
              <c:tx>
                <c:strRef>
                  <c:f>'Figure 14'!$A$13</c:f>
                  <c:strCache>
                    <c:ptCount val="1"/>
                    <c:pt idx="0">
                      <c:v>HND</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b"/>
              <c:showLegendKey val="0"/>
              <c:showVal val="1"/>
              <c:showCatName val="0"/>
              <c:showSerName val="0"/>
              <c:showPercent val="0"/>
              <c:showBubbleSize val="0"/>
              <c:extLst>
                <c:ext xmlns:c15="http://schemas.microsoft.com/office/drawing/2012/chart" uri="{CE6537A1-D6FC-4f65-9D91-7224C49458BB}">
                  <c15:dlblFieldTable>
                    <c15:dlblFTEntry>
                      <c15:txfldGUID>{3866BB23-AB3A-4F63-BCE9-F5DAD830A9DA}</c15:txfldGUID>
                      <c15:f>'Figure 14'!$A$13</c15:f>
                      <c15:dlblFieldTableCache>
                        <c:ptCount val="1"/>
                        <c:pt idx="0">
                          <c:v>HND</c:v>
                        </c:pt>
                      </c15:dlblFieldTableCache>
                    </c15:dlblFTEntry>
                  </c15:dlblFieldTable>
                  <c15:showDataLabelsRange val="0"/>
                </c:ext>
                <c:ext xmlns:c16="http://schemas.microsoft.com/office/drawing/2014/chart" uri="{C3380CC4-5D6E-409C-BE32-E72D297353CC}">
                  <c16:uniqueId val="{00000009-1A11-4252-B235-72B7C79D5233}"/>
                </c:ext>
              </c:extLst>
            </c:dLbl>
            <c:dLbl>
              <c:idx val="10"/>
              <c:tx>
                <c:strRef>
                  <c:f>'Figure 14'!$A$14</c:f>
                  <c:strCache>
                    <c:ptCount val="1"/>
                    <c:pt idx="0">
                      <c:v>JAM</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b"/>
              <c:showLegendKey val="0"/>
              <c:showVal val="1"/>
              <c:showCatName val="0"/>
              <c:showSerName val="0"/>
              <c:showPercent val="0"/>
              <c:showBubbleSize val="0"/>
              <c:extLst>
                <c:ext xmlns:c15="http://schemas.microsoft.com/office/drawing/2012/chart" uri="{CE6537A1-D6FC-4f65-9D91-7224C49458BB}">
                  <c15:dlblFieldTable>
                    <c15:dlblFTEntry>
                      <c15:txfldGUID>{F2AD520C-9ACA-4101-BA31-FF07FBBAC56E}</c15:txfldGUID>
                      <c15:f>'Figure 14'!$A$14</c15:f>
                      <c15:dlblFieldTableCache>
                        <c:ptCount val="1"/>
                        <c:pt idx="0">
                          <c:v>JAM</c:v>
                        </c:pt>
                      </c15:dlblFieldTableCache>
                    </c15:dlblFTEntry>
                  </c15:dlblFieldTable>
                  <c15:showDataLabelsRange val="0"/>
                </c:ext>
                <c:ext xmlns:c16="http://schemas.microsoft.com/office/drawing/2014/chart" uri="{C3380CC4-5D6E-409C-BE32-E72D297353CC}">
                  <c16:uniqueId val="{0000000A-1A11-4252-B235-72B7C79D5233}"/>
                </c:ext>
              </c:extLst>
            </c:dLbl>
            <c:dLbl>
              <c:idx val="11"/>
              <c:layout>
                <c:manualLayout>
                  <c:x val="-2.4531346989447547E-2"/>
                  <c:y val="-2.9969981297248025E-2"/>
                </c:manualLayout>
              </c:layout>
              <c:tx>
                <c:strRef>
                  <c:f>'Figure 14'!$A$15</c:f>
                  <c:strCache>
                    <c:ptCount val="1"/>
                    <c:pt idx="0">
                      <c:v>MEX</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{84B5F299-1CC7-4505-A046-F9C0B325FA89}</c15:txfldGUID>
                      <c15:f>'Figure 14'!$A$15</c15:f>
                      <c15:dlblFieldTableCache>
                        <c:ptCount val="1"/>
                        <c:pt idx="0">
                          <c:v>MEX</c:v>
                        </c:pt>
                      </c15:dlblFieldTableCache>
                    </c15:dlblFTEntry>
                  </c15:dlblFieldTable>
                  <c15:showDataLabelsRange val="0"/>
                </c:ext>
                <c:ext xmlns:c16="http://schemas.microsoft.com/office/drawing/2014/chart" uri="{C3380CC4-5D6E-409C-BE32-E72D297353CC}">
                  <c16:uniqueId val="{0000000B-1A11-4252-B235-72B7C79D5233}"/>
                </c:ext>
              </c:extLst>
            </c:dLbl>
            <c:dLbl>
              <c:idx val="12"/>
              <c:layout>
                <c:manualLayout>
                  <c:x val="-9.1506718084820408E-3"/>
                  <c:y val="-1.8404450940638407E-2"/>
                </c:manualLayout>
              </c:layout>
              <c:tx>
                <c:strRef>
                  <c:f>'Figure 14'!$A$16</c:f>
                  <c:strCache>
                    <c:ptCount val="1"/>
                    <c:pt idx="0">
                      <c:v>NIC</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{286CBEC8-9FA1-490F-8F3D-AAE83711CE09}</c15:txfldGUID>
                      <c15:f>'Figure 14'!$A$16</c15:f>
                      <c15:dlblFieldTableCache>
                        <c:ptCount val="1"/>
                        <c:pt idx="0">
                          <c:v>NIC</c:v>
                        </c:pt>
                      </c15:dlblFieldTableCache>
                    </c15:dlblFTEntry>
                  </c15:dlblFieldTable>
                  <c15:showDataLabelsRange val="0"/>
                </c:ext>
                <c:ext xmlns:c16="http://schemas.microsoft.com/office/drawing/2014/chart" uri="{C3380CC4-5D6E-409C-BE32-E72D297353CC}">
                  <c16:uniqueId val="{0000000C-1A11-4252-B235-72B7C79D5233}"/>
                </c:ext>
              </c:extLst>
            </c:dLbl>
            <c:dLbl>
              <c:idx val="13"/>
              <c:layout>
                <c:manualLayout>
                  <c:x val="-4.702999738325761E-3"/>
                  <c:y val="3.3549223613235341E-2"/>
                </c:manualLayout>
              </c:layout>
              <c:tx>
                <c:strRef>
                  <c:f>'Figure 14'!$A$17</c:f>
                  <c:strCache>
                    <c:ptCount val="1"/>
                    <c:pt idx="0">
                      <c:v>PAN</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{28327497-E1B4-4676-B90A-3640C85EF774}</c15:txfldGUID>
                      <c15:f>'Figure 14'!$A$17</c15:f>
                      <c15:dlblFieldTableCache>
                        <c:ptCount val="1"/>
                        <c:pt idx="0">
                          <c:v>PAN</c:v>
                        </c:pt>
                      </c15:dlblFieldTableCache>
                    </c15:dlblFTEntry>
                  </c15:dlblFieldTable>
                  <c15:showDataLabelsRange val="0"/>
                </c:ext>
                <c:ext xmlns:c16="http://schemas.microsoft.com/office/drawing/2014/chart" uri="{C3380CC4-5D6E-409C-BE32-E72D297353CC}">
                  <c16:uniqueId val="{0000000D-1A11-4252-B235-72B7C79D5233}"/>
                </c:ext>
              </c:extLst>
            </c:dLbl>
            <c:dLbl>
              <c:idx val="14"/>
              <c:tx>
                <c:strRef>
                  <c:f>'Figure 14'!$A$18</c:f>
                  <c:strCache>
                    <c:ptCount val="1"/>
                    <c:pt idx="0">
                      <c:v>PER</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b"/>
              <c:showLegendKey val="0"/>
              <c:showVal val="1"/>
              <c:showCatName val="0"/>
              <c:showSerName val="0"/>
              <c:showPercent val="0"/>
              <c:showBubbleSize val="0"/>
              <c:extLst>
                <c:ext xmlns:c15="http://schemas.microsoft.com/office/drawing/2012/chart" uri="{CE6537A1-D6FC-4f65-9D91-7224C49458BB}">
                  <c15:dlblFieldTable>
                    <c15:dlblFTEntry>
                      <c15:txfldGUID>{8942B6E5-B944-4C79-8C0D-9933469228EE}</c15:txfldGUID>
                      <c15:f>'Figure 14'!$A$18</c15:f>
                      <c15:dlblFieldTableCache>
                        <c:ptCount val="1"/>
                        <c:pt idx="0">
                          <c:v>PER</c:v>
                        </c:pt>
                      </c15:dlblFieldTableCache>
                    </c15:dlblFTEntry>
                  </c15:dlblFieldTable>
                  <c15:showDataLabelsRange val="0"/>
                </c:ext>
                <c:ext xmlns:c16="http://schemas.microsoft.com/office/drawing/2014/chart" uri="{C3380CC4-5D6E-409C-BE32-E72D297353CC}">
                  <c16:uniqueId val="{0000000E-1A11-4252-B235-72B7C79D5233}"/>
                </c:ext>
              </c:extLst>
            </c:dLbl>
            <c:dLbl>
              <c:idx val="15"/>
              <c:layout>
                <c:manualLayout>
                  <c:x val="-4.9546827794561933E-3"/>
                  <c:y val="1.5748031496062992E-3"/>
                </c:manualLayout>
              </c:layout>
              <c:tx>
                <c:strRef>
                  <c:f>'Figure 14'!$A$19</c:f>
                  <c:strCache>
                    <c:ptCount val="1"/>
                    <c:pt idx="0">
                      <c:v>PRY</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{32D715AE-0B93-41EB-9E5C-EC7F255DA4B5}</c15:txfldGUID>
                      <c15:f>'Figure 14'!$A$19</c15:f>
                      <c15:dlblFieldTableCache>
                        <c:ptCount val="1"/>
                        <c:pt idx="0">
                          <c:v>PRY</c:v>
                        </c:pt>
                      </c15:dlblFieldTableCache>
                    </c15:dlblFTEntry>
                  </c15:dlblFieldTable>
                  <c15:showDataLabelsRange val="0"/>
                </c:ext>
                <c:ext xmlns:c16="http://schemas.microsoft.com/office/drawing/2014/chart" uri="{C3380CC4-5D6E-409C-BE32-E72D297353CC}">
                  <c16:uniqueId val="{0000000F-1A11-4252-B235-72B7C79D5233}"/>
                </c:ext>
              </c:extLst>
            </c:dLbl>
            <c:dLbl>
              <c:idx val="16"/>
              <c:layout>
                <c:manualLayout>
                  <c:x val="-1.815210409877013E-2"/>
                  <c:y val="-3.0399617314022798E-2"/>
                </c:manualLayout>
              </c:layout>
              <c:tx>
                <c:strRef>
                  <c:f>'Figure 14'!$A$20</c:f>
                  <c:strCache>
                    <c:ptCount val="1"/>
                    <c:pt idx="0">
                      <c:v>SLV</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{1076CBDC-56C7-4D4A-8583-CC2EC0A726AE}</c15:txfldGUID>
                      <c15:f>'Figure 14'!$A$20</c15:f>
                      <c15:dlblFieldTableCache>
                        <c:ptCount val="1"/>
                        <c:pt idx="0">
                          <c:v>SLV</c:v>
                        </c:pt>
                      </c15:dlblFieldTableCache>
                    </c15:dlblFTEntry>
                  </c15:dlblFieldTable>
                  <c15:showDataLabelsRange val="0"/>
                </c:ext>
                <c:ext xmlns:c16="http://schemas.microsoft.com/office/drawing/2014/chart" uri="{C3380CC4-5D6E-409C-BE32-E72D297353CC}">
                  <c16:uniqueId val="{00000010-1A11-4252-B235-72B7C79D5233}"/>
                </c:ext>
              </c:extLst>
            </c:dLbl>
            <c:dLbl>
              <c:idx val="17"/>
              <c:tx>
                <c:strRef>
                  <c:f>'Figure 14'!$A$21</c:f>
                  <c:strCache>
                    <c:ptCount val="1"/>
                    <c:pt idx="0">
                      <c:v>TTO</c:v>
                    </c:pt>
                  </c:strCache>
                </c:strRef>
              </c:tx>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b"/>
              <c:showLegendKey val="0"/>
              <c:showVal val="1"/>
              <c:showCatName val="0"/>
              <c:showSerName val="0"/>
              <c:showPercent val="0"/>
              <c:showBubbleSize val="0"/>
              <c:extLst>
                <c:ext xmlns:c15="http://schemas.microsoft.com/office/drawing/2012/chart" uri="{CE6537A1-D6FC-4f65-9D91-7224C49458BB}">
                  <c15:dlblFieldTable>
                    <c15:dlblFTEntry>
                      <c15:txfldGUID>{9AE674C7-AAE3-4299-B3FC-201E093C0F56}</c15:txfldGUID>
                      <c15:f>'Figure 14'!$A$21</c15:f>
                      <c15:dlblFieldTableCache>
                        <c:ptCount val="1"/>
                        <c:pt idx="0">
                          <c:v>TTO</c:v>
                        </c:pt>
                      </c15:dlblFieldTableCache>
                    </c15:dlblFTEntry>
                  </c15:dlblFieldTable>
                  <c15:showDataLabelsRange val="0"/>
                </c:ext>
                <c:ext xmlns:c16="http://schemas.microsoft.com/office/drawing/2014/chart" uri="{C3380CC4-5D6E-409C-BE32-E72D297353CC}">
                  <c16:uniqueId val="{00000011-1A11-4252-B235-72B7C79D5233}"/>
                </c:ext>
              </c:extLst>
            </c:dLbl>
            <c:dLbl>
              <c:idx val="18"/>
              <c:tx>
                <c:strRef>
                  <c:f>'Figure 14'!$A$22</c:f>
                  <c:strCache>
                    <c:ptCount val="1"/>
                    <c:pt idx="0">
                      <c:v>URY</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b"/>
              <c:showLegendKey val="0"/>
              <c:showVal val="1"/>
              <c:showCatName val="0"/>
              <c:showSerName val="0"/>
              <c:showPercent val="0"/>
              <c:showBubbleSize val="0"/>
              <c:extLst>
                <c:ext xmlns:c15="http://schemas.microsoft.com/office/drawing/2012/chart" uri="{CE6537A1-D6FC-4f65-9D91-7224C49458BB}">
                  <c15:dlblFieldTable>
                    <c15:dlblFTEntry>
                      <c15:txfldGUID>{9AF1FC5C-6DED-43A0-9274-950ED822C65C}</c15:txfldGUID>
                      <c15:f>'Figure 14'!$A$22</c15:f>
                      <c15:dlblFieldTableCache>
                        <c:ptCount val="1"/>
                        <c:pt idx="0">
                          <c:v>URY</c:v>
                        </c:pt>
                      </c15:dlblFieldTableCache>
                    </c15:dlblFTEntry>
                  </c15:dlblFieldTable>
                  <c15:showDataLabelsRange val="0"/>
                </c:ext>
                <c:ext xmlns:c16="http://schemas.microsoft.com/office/drawing/2014/chart" uri="{C3380CC4-5D6E-409C-BE32-E72D297353CC}">
                  <c16:uniqueId val="{00000012-1A11-4252-B235-72B7C79D5233}"/>
                </c:ext>
              </c:extLst>
            </c:dLbl>
            <c:dLbl>
              <c:idx val="19"/>
              <c:tx>
                <c:strRef>
                  <c:f>'Figure 14'!$A$23</c:f>
                  <c:strCache>
                    <c:ptCount val="1"/>
                    <c:pt idx="0">
                      <c:v>VEN</c:v>
                    </c:pt>
                  </c:strCache>
                </c:strRef>
              </c:tx>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Times New Roman" panose="02020603050405020304" pitchFamily="18" charset="0"/>
                    </a:defRPr>
                  </a:pPr>
                  <a:endParaRPr lang="en-US"/>
                </a:p>
              </c:txPr>
              <c:dLblPos val="b"/>
              <c:showLegendKey val="0"/>
              <c:showVal val="1"/>
              <c:showCatName val="0"/>
              <c:showSerName val="0"/>
              <c:showPercent val="0"/>
              <c:showBubbleSize val="0"/>
              <c:extLst>
                <c:ext xmlns:c15="http://schemas.microsoft.com/office/drawing/2012/chart" uri="{CE6537A1-D6FC-4f65-9D91-7224C49458BB}">
                  <c15:dlblFieldTable>
                    <c15:dlblFTEntry>
                      <c15:txfldGUID>{82892E2C-6B69-4EDD-A9A2-1DAD08BAD7C2}</c15:txfldGUID>
                      <c15:f>'Figure 14'!$A$23</c15:f>
                      <c15:dlblFieldTableCache>
                        <c:ptCount val="1"/>
                        <c:pt idx="0">
                          <c:v>VEN</c:v>
                        </c:pt>
                      </c15:dlblFieldTableCache>
                    </c15:dlblFTEntry>
                  </c15:dlblFieldTable>
                  <c15:showDataLabelsRange val="0"/>
                </c:ext>
                <c:ext xmlns:c16="http://schemas.microsoft.com/office/drawing/2014/chart" uri="{C3380CC4-5D6E-409C-BE32-E72D297353CC}">
                  <c16:uniqueId val="{00000013-1A11-4252-B235-72B7C79D523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xVal>
            <c:numRef>
              <c:f>'Figure 14'!$N$4:$N$23</c:f>
              <c:numCache>
                <c:formatCode>#,##0.00_);\(#,##0.00\)</c:formatCode>
                <c:ptCount val="20"/>
                <c:pt idx="0">
                  <c:v>2.4000000000000004</c:v>
                </c:pt>
                <c:pt idx="1">
                  <c:v>5.2</c:v>
                </c:pt>
                <c:pt idx="2">
                  <c:v>2.2000000000000002</c:v>
                </c:pt>
                <c:pt idx="3">
                  <c:v>3.2</c:v>
                </c:pt>
                <c:pt idx="4">
                  <c:v>2.4000000000000004</c:v>
                </c:pt>
                <c:pt idx="5">
                  <c:v>2</c:v>
                </c:pt>
                <c:pt idx="6">
                  <c:v>1.4</c:v>
                </c:pt>
                <c:pt idx="7">
                  <c:v>2</c:v>
                </c:pt>
                <c:pt idx="8">
                  <c:v>1.6</c:v>
                </c:pt>
                <c:pt idx="9">
                  <c:v>4.2</c:v>
                </c:pt>
                <c:pt idx="10">
                  <c:v>2.4000000000000004</c:v>
                </c:pt>
                <c:pt idx="11">
                  <c:v>3.4</c:v>
                </c:pt>
                <c:pt idx="12">
                  <c:v>2.4000000000000004</c:v>
                </c:pt>
                <c:pt idx="13">
                  <c:v>3</c:v>
                </c:pt>
                <c:pt idx="14">
                  <c:v>2.8000000000000003</c:v>
                </c:pt>
                <c:pt idx="15">
                  <c:v>3</c:v>
                </c:pt>
                <c:pt idx="16">
                  <c:v>1.8000000000000003</c:v>
                </c:pt>
                <c:pt idx="18">
                  <c:v>2.4000000000000004</c:v>
                </c:pt>
                <c:pt idx="19">
                  <c:v>6.0000000000000009</c:v>
                </c:pt>
              </c:numCache>
            </c:numRef>
          </c:xVal>
          <c:yVal>
            <c:numRef>
              <c:f>'Figure 14'!$T$4:$T$23</c:f>
              <c:numCache>
                <c:formatCode>0%</c:formatCode>
                <c:ptCount val="20"/>
                <c:pt idx="0">
                  <c:v>0.11506849315068493</c:v>
                </c:pt>
                <c:pt idx="1">
                  <c:v>0.13150684931506851</c:v>
                </c:pt>
                <c:pt idx="2">
                  <c:v>5.4575342465753421E-2</c:v>
                </c:pt>
                <c:pt idx="3">
                  <c:v>9.8630136986301367E-2</c:v>
                </c:pt>
                <c:pt idx="4">
                  <c:v>6.438356164383563E-2</c:v>
                </c:pt>
                <c:pt idx="5">
                  <c:v>7.452054794520549E-2</c:v>
                </c:pt>
                <c:pt idx="6">
                  <c:v>8.2191780821917818E-2</c:v>
                </c:pt>
                <c:pt idx="7">
                  <c:v>8.2191780821917818E-2</c:v>
                </c:pt>
                <c:pt idx="8">
                  <c:v>9.8630136986301367E-2</c:v>
                </c:pt>
                <c:pt idx="9">
                  <c:v>0.10410958904109588</c:v>
                </c:pt>
                <c:pt idx="10">
                  <c:v>5.3698630136986308E-2</c:v>
                </c:pt>
                <c:pt idx="11">
                  <c:v>7.1232876712328766E-2</c:v>
                </c:pt>
                <c:pt idx="12">
                  <c:v>6.5205479452054807E-2</c:v>
                </c:pt>
                <c:pt idx="13">
                  <c:v>0.12328767123287672</c:v>
                </c:pt>
                <c:pt idx="14">
                  <c:v>6.5753424657534254E-2</c:v>
                </c:pt>
                <c:pt idx="15">
                  <c:v>7.8356164383561633E-2</c:v>
                </c:pt>
                <c:pt idx="16">
                  <c:v>8.2191780821917818E-2</c:v>
                </c:pt>
                <c:pt idx="17">
                  <c:v>4.5479452054794527E-2</c:v>
                </c:pt>
                <c:pt idx="18">
                  <c:v>9.808219178082192E-2</c:v>
                </c:pt>
                <c:pt idx="19">
                  <c:v>8.2191780821917804E-2</c:v>
                </c:pt>
              </c:numCache>
            </c:numRef>
          </c:yVal>
          <c:smooth val="0"/>
          <c:extLst>
            <c:ext xmlns:c16="http://schemas.microsoft.com/office/drawing/2014/chart" uri="{C3380CC4-5D6E-409C-BE32-E72D297353CC}">
              <c16:uniqueId val="{00000015-1A11-4252-B235-72B7C79D5233}"/>
            </c:ext>
          </c:extLst>
        </c:ser>
        <c:dLbls>
          <c:showLegendKey val="0"/>
          <c:showVal val="0"/>
          <c:showCatName val="0"/>
          <c:showSerName val="0"/>
          <c:showPercent val="0"/>
          <c:showBubbleSize val="0"/>
        </c:dLbls>
        <c:axId val="236609920"/>
        <c:axId val="236611840"/>
      </c:scatterChart>
      <c:valAx>
        <c:axId val="2366099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a:t>EPR Indicator-individual dismissals: Difficulty of dismissal</a:t>
                </a:r>
              </a:p>
            </c:rich>
          </c:tx>
          <c:layout>
            <c:manualLayout>
              <c:xMode val="edge"/>
              <c:yMode val="edge"/>
              <c:x val="0.20414312617702449"/>
              <c:y val="0.90358974358974364"/>
            </c:manualLayout>
          </c:layout>
          <c:overlay val="0"/>
          <c:spPr>
            <a:noFill/>
            <a:ln>
              <a:noFill/>
            </a:ln>
            <a:effectLst/>
          </c:spPr>
        </c:title>
        <c:numFmt formatCode="#,##0.00_);\(#,##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236611840"/>
        <c:crosses val="autoZero"/>
        <c:crossBetween val="midCat"/>
      </c:valAx>
      <c:valAx>
        <c:axId val="2366118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s-ES"/>
                  <a:t>Cost of job security provisions as % of the annual wage of formal workers</a:t>
                </a:r>
              </a:p>
            </c:rich>
          </c:tx>
          <c:layout>
            <c:manualLayout>
              <c:xMode val="edge"/>
              <c:yMode val="edge"/>
              <c:x val="6.5681433668820077E-3"/>
              <c:y val="8.5861800810514935E-2"/>
            </c:manualLayout>
          </c:layout>
          <c:overlay val="0"/>
          <c:spPr>
            <a:noFill/>
            <a:ln>
              <a:noFill/>
            </a:ln>
            <a:effectLst/>
          </c:sp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236609920"/>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Minimum_JSP!$B$30</c:f>
              <c:strCache>
                <c:ptCount val="1"/>
                <c:pt idx="0">
                  <c:v>Severance payment (without just cause)</c:v>
                </c:pt>
              </c:strCache>
            </c:strRef>
          </c:tx>
          <c:spPr>
            <a:solidFill>
              <a:schemeClr val="accent1"/>
            </a:solidFill>
            <a:ln>
              <a:noFill/>
            </a:ln>
            <a:effectLst/>
          </c:spPr>
          <c:invertIfNegative val="0"/>
          <c:cat>
            <c:strRef>
              <c:f>Minimum_JSP!$A$31:$A$50</c:f>
              <c:strCache>
                <c:ptCount val="20"/>
                <c:pt idx="0">
                  <c:v>HND</c:v>
                </c:pt>
                <c:pt idx="1">
                  <c:v>BOL</c:v>
                </c:pt>
                <c:pt idx="2">
                  <c:v>GTM</c:v>
                </c:pt>
                <c:pt idx="3">
                  <c:v>PER</c:v>
                </c:pt>
                <c:pt idx="4">
                  <c:v>PRY</c:v>
                </c:pt>
                <c:pt idx="5">
                  <c:v>NIC</c:v>
                </c:pt>
                <c:pt idx="6">
                  <c:v>ECU</c:v>
                </c:pt>
                <c:pt idx="7">
                  <c:v>ARG</c:v>
                </c:pt>
                <c:pt idx="8">
                  <c:v>CRI</c:v>
                </c:pt>
                <c:pt idx="9">
                  <c:v>SLV</c:v>
                </c:pt>
                <c:pt idx="10">
                  <c:v>VEN</c:v>
                </c:pt>
                <c:pt idx="11">
                  <c:v>CHL</c:v>
                </c:pt>
                <c:pt idx="12">
                  <c:v>PAN</c:v>
                </c:pt>
                <c:pt idx="13">
                  <c:v>COL</c:v>
                </c:pt>
                <c:pt idx="14">
                  <c:v>URY</c:v>
                </c:pt>
                <c:pt idx="15">
                  <c:v>JAM</c:v>
                </c:pt>
                <c:pt idx="16">
                  <c:v>DOM</c:v>
                </c:pt>
                <c:pt idx="17">
                  <c:v>BRA</c:v>
                </c:pt>
                <c:pt idx="18">
                  <c:v>MEX</c:v>
                </c:pt>
                <c:pt idx="19">
                  <c:v>TTO</c:v>
                </c:pt>
              </c:strCache>
            </c:strRef>
          </c:cat>
          <c:val>
            <c:numRef>
              <c:f>Minimum_JSP!$B$31:$B$50</c:f>
              <c:numCache>
                <c:formatCode>0%</c:formatCode>
                <c:ptCount val="20"/>
                <c:pt idx="0">
                  <c:v>0.27924089315484057</c:v>
                </c:pt>
                <c:pt idx="1">
                  <c:v>0.13668895578164175</c:v>
                </c:pt>
                <c:pt idx="2">
                  <c:v>0.17717065922192476</c:v>
                </c:pt>
                <c:pt idx="3">
                  <c:v>0.1628106400795242</c:v>
                </c:pt>
                <c:pt idx="4">
                  <c:v>9.7229014902745631E-2</c:v>
                </c:pt>
                <c:pt idx="5">
                  <c:v>0.15532989075404877</c:v>
                </c:pt>
                <c:pt idx="6">
                  <c:v>0.1197156778891839</c:v>
                </c:pt>
                <c:pt idx="7">
                  <c:v>8.3748423803330044E-2</c:v>
                </c:pt>
                <c:pt idx="8">
                  <c:v>8.320797027696876E-2</c:v>
                </c:pt>
                <c:pt idx="9">
                  <c:v>9.752028834279175E-2</c:v>
                </c:pt>
                <c:pt idx="10">
                  <c:v>7.7341720887738802E-2</c:v>
                </c:pt>
                <c:pt idx="11">
                  <c:v>6.1126741402671811E-2</c:v>
                </c:pt>
                <c:pt idx="12">
                  <c:v>7.2799498012281472E-2</c:v>
                </c:pt>
                <c:pt idx="13">
                  <c:v>6.4819632445263217E-2</c:v>
                </c:pt>
                <c:pt idx="14">
                  <c:v>6.4606734696348603E-2</c:v>
                </c:pt>
                <c:pt idx="15">
                  <c:v>4.1497233030246584E-2</c:v>
                </c:pt>
                <c:pt idx="16">
                  <c:v>4.0011442066433277E-2</c:v>
                </c:pt>
                <c:pt idx="17">
                  <c:v>2.4487468990578892E-2</c:v>
                </c:pt>
                <c:pt idx="18">
                  <c:v>3.9594427255182765E-2</c:v>
                </c:pt>
                <c:pt idx="19">
                  <c:v>2.222986655893687E-2</c:v>
                </c:pt>
              </c:numCache>
            </c:numRef>
          </c:val>
          <c:extLst>
            <c:ext xmlns:c16="http://schemas.microsoft.com/office/drawing/2014/chart" uri="{C3380CC4-5D6E-409C-BE32-E72D297353CC}">
              <c16:uniqueId val="{00000000-0230-48BF-979B-FD57B7CAA023}"/>
            </c:ext>
          </c:extLst>
        </c:ser>
        <c:ser>
          <c:idx val="1"/>
          <c:order val="1"/>
          <c:tx>
            <c:strRef>
              <c:f>Minimum_JSP!$C$30</c:f>
              <c:strCache>
                <c:ptCount val="1"/>
                <c:pt idx="0">
                  <c:v>Firing notice</c:v>
                </c:pt>
              </c:strCache>
            </c:strRef>
          </c:tx>
          <c:spPr>
            <a:solidFill>
              <a:schemeClr val="accent2"/>
            </a:solidFill>
            <a:ln>
              <a:noFill/>
            </a:ln>
            <a:effectLst/>
          </c:spPr>
          <c:invertIfNegative val="0"/>
          <c:cat>
            <c:strRef>
              <c:f>Minimum_JSP!$A$31:$A$50</c:f>
              <c:strCache>
                <c:ptCount val="20"/>
                <c:pt idx="0">
                  <c:v>HND</c:v>
                </c:pt>
                <c:pt idx="1">
                  <c:v>BOL</c:v>
                </c:pt>
                <c:pt idx="2">
                  <c:v>GTM</c:v>
                </c:pt>
                <c:pt idx="3">
                  <c:v>PER</c:v>
                </c:pt>
                <c:pt idx="4">
                  <c:v>PRY</c:v>
                </c:pt>
                <c:pt idx="5">
                  <c:v>NIC</c:v>
                </c:pt>
                <c:pt idx="6">
                  <c:v>ECU</c:v>
                </c:pt>
                <c:pt idx="7">
                  <c:v>ARG</c:v>
                </c:pt>
                <c:pt idx="8">
                  <c:v>CRI</c:v>
                </c:pt>
                <c:pt idx="9">
                  <c:v>SLV</c:v>
                </c:pt>
                <c:pt idx="10">
                  <c:v>VEN</c:v>
                </c:pt>
                <c:pt idx="11">
                  <c:v>CHL</c:v>
                </c:pt>
                <c:pt idx="12">
                  <c:v>PAN</c:v>
                </c:pt>
                <c:pt idx="13">
                  <c:v>COL</c:v>
                </c:pt>
                <c:pt idx="14">
                  <c:v>URY</c:v>
                </c:pt>
                <c:pt idx="15">
                  <c:v>JAM</c:v>
                </c:pt>
                <c:pt idx="16">
                  <c:v>DOM</c:v>
                </c:pt>
                <c:pt idx="17">
                  <c:v>BRA</c:v>
                </c:pt>
                <c:pt idx="18">
                  <c:v>MEX</c:v>
                </c:pt>
                <c:pt idx="19">
                  <c:v>TTO</c:v>
                </c:pt>
              </c:strCache>
            </c:strRef>
          </c:cat>
          <c:val>
            <c:numRef>
              <c:f>Minimum_JSP!$C$31:$C$50</c:f>
              <c:numCache>
                <c:formatCode>0.0%</c:formatCode>
                <c:ptCount val="20"/>
                <c:pt idx="0" formatCode="0%">
                  <c:v>5.5848178630968109E-2</c:v>
                </c:pt>
                <c:pt idx="1">
                  <c:v>8.2013373468985046E-2</c:v>
                </c:pt>
                <c:pt idx="2" formatCode="0%">
                  <c:v>0</c:v>
                </c:pt>
                <c:pt idx="3" formatCode="0%">
                  <c:v>0</c:v>
                </c:pt>
                <c:pt idx="4" formatCode="0%">
                  <c:v>5.8337408941647378E-2</c:v>
                </c:pt>
                <c:pt idx="5" formatCode="0%">
                  <c:v>0</c:v>
                </c:pt>
                <c:pt idx="6" formatCode="0%">
                  <c:v>0</c:v>
                </c:pt>
                <c:pt idx="7" formatCode="0%">
                  <c:v>3.3499369521332027E-2</c:v>
                </c:pt>
                <c:pt idx="8" formatCode="0%">
                  <c:v>2.3549425550085497E-2</c:v>
                </c:pt>
                <c:pt idx="9" formatCode="0%">
                  <c:v>0</c:v>
                </c:pt>
                <c:pt idx="10" formatCode="0%">
                  <c:v>0</c:v>
                </c:pt>
                <c:pt idx="11" formatCode="0%">
                  <c:v>1.2225348280534362E-2</c:v>
                </c:pt>
                <c:pt idx="12" formatCode="0%">
                  <c:v>0</c:v>
                </c:pt>
                <c:pt idx="13" formatCode="0%">
                  <c:v>4.4195203939952207E-3</c:v>
                </c:pt>
                <c:pt idx="14" formatCode="0%">
                  <c:v>0</c:v>
                </c:pt>
                <c:pt idx="15" formatCode="0%">
                  <c:v>1.659889321209863E-2</c:v>
                </c:pt>
                <c:pt idx="16" formatCode="0%">
                  <c:v>9.7419163292185376E-3</c:v>
                </c:pt>
                <c:pt idx="17" formatCode="0%">
                  <c:v>1.7855446138963778E-2</c:v>
                </c:pt>
                <c:pt idx="18" formatCode="0%">
                  <c:v>0</c:v>
                </c:pt>
              </c:numCache>
            </c:numRef>
          </c:val>
          <c:extLst>
            <c:ext xmlns:c16="http://schemas.microsoft.com/office/drawing/2014/chart" uri="{C3380CC4-5D6E-409C-BE32-E72D297353CC}">
              <c16:uniqueId val="{00000001-0230-48BF-979B-FD57B7CAA023}"/>
            </c:ext>
          </c:extLst>
        </c:ser>
        <c:dLbls>
          <c:showLegendKey val="0"/>
          <c:showVal val="0"/>
          <c:showCatName val="0"/>
          <c:showSerName val="0"/>
          <c:showPercent val="0"/>
          <c:showBubbleSize val="0"/>
        </c:dLbls>
        <c:gapWidth val="150"/>
        <c:overlap val="100"/>
        <c:axId val="236081920"/>
        <c:axId val="236083456"/>
      </c:barChart>
      <c:catAx>
        <c:axId val="236081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236083456"/>
        <c:crosses val="autoZero"/>
        <c:auto val="1"/>
        <c:lblAlgn val="ctr"/>
        <c:lblOffset val="100"/>
        <c:noMultiLvlLbl val="0"/>
      </c:catAx>
      <c:valAx>
        <c:axId val="23608345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s-ES"/>
                  <a:t>Job security provision as % of GDP per worker</a:t>
                </a:r>
              </a:p>
            </c:rich>
          </c:tx>
          <c:layout>
            <c:manualLayout>
              <c:xMode val="edge"/>
              <c:yMode val="edge"/>
              <c:x val="6.6555740432612314E-3"/>
              <c:y val="8.5626591533460278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2360819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Minimum_JSP!$E$30</c:f>
              <c:strCache>
                <c:ptCount val="1"/>
                <c:pt idx="0">
                  <c:v>Severance payment (without just cause)</c:v>
                </c:pt>
              </c:strCache>
            </c:strRef>
          </c:tx>
          <c:spPr>
            <a:solidFill>
              <a:schemeClr val="accent1"/>
            </a:solidFill>
            <a:ln>
              <a:noFill/>
            </a:ln>
            <a:effectLst/>
          </c:spPr>
          <c:invertIfNegative val="0"/>
          <c:cat>
            <c:strRef>
              <c:f>Minimum_JSP!$A$31:$A$50</c:f>
              <c:strCache>
                <c:ptCount val="20"/>
                <c:pt idx="0">
                  <c:v>HND</c:v>
                </c:pt>
                <c:pt idx="1">
                  <c:v>BOL</c:v>
                </c:pt>
                <c:pt idx="2">
                  <c:v>GTM</c:v>
                </c:pt>
                <c:pt idx="3">
                  <c:v>PER</c:v>
                </c:pt>
                <c:pt idx="4">
                  <c:v>PRY</c:v>
                </c:pt>
                <c:pt idx="5">
                  <c:v>NIC</c:v>
                </c:pt>
                <c:pt idx="6">
                  <c:v>ECU</c:v>
                </c:pt>
                <c:pt idx="7">
                  <c:v>ARG</c:v>
                </c:pt>
                <c:pt idx="8">
                  <c:v>CRI</c:v>
                </c:pt>
                <c:pt idx="9">
                  <c:v>SLV</c:v>
                </c:pt>
                <c:pt idx="10">
                  <c:v>VEN</c:v>
                </c:pt>
                <c:pt idx="11">
                  <c:v>CHL</c:v>
                </c:pt>
                <c:pt idx="12">
                  <c:v>PAN</c:v>
                </c:pt>
                <c:pt idx="13">
                  <c:v>COL</c:v>
                </c:pt>
                <c:pt idx="14">
                  <c:v>URY</c:v>
                </c:pt>
                <c:pt idx="15">
                  <c:v>JAM</c:v>
                </c:pt>
                <c:pt idx="16">
                  <c:v>DOM</c:v>
                </c:pt>
                <c:pt idx="17">
                  <c:v>BRA</c:v>
                </c:pt>
                <c:pt idx="18">
                  <c:v>MEX</c:v>
                </c:pt>
                <c:pt idx="19">
                  <c:v>TTO</c:v>
                </c:pt>
              </c:strCache>
            </c:strRef>
          </c:cat>
          <c:val>
            <c:numRef>
              <c:f>Minimum_JSP!$E$31:$E$50</c:f>
              <c:numCache>
                <c:formatCode>0%</c:formatCode>
                <c:ptCount val="20"/>
                <c:pt idx="0">
                  <c:v>5.5848178630968116E-2</c:v>
                </c:pt>
                <c:pt idx="1">
                  <c:v>2.733779115632835E-2</c:v>
                </c:pt>
                <c:pt idx="2">
                  <c:v>3.5434131844384952E-2</c:v>
                </c:pt>
                <c:pt idx="3">
                  <c:v>3.2562128015904843E-2</c:v>
                </c:pt>
                <c:pt idx="4">
                  <c:v>1.9445802980549126E-2</c:v>
                </c:pt>
                <c:pt idx="5">
                  <c:v>3.1065978150809755E-2</c:v>
                </c:pt>
                <c:pt idx="6">
                  <c:v>2.3943135577836779E-2</c:v>
                </c:pt>
                <c:pt idx="7">
                  <c:v>1.674968476066601E-2</c:v>
                </c:pt>
                <c:pt idx="8">
                  <c:v>1.6641594055393751E-2</c:v>
                </c:pt>
                <c:pt idx="9">
                  <c:v>1.9504057668558349E-2</c:v>
                </c:pt>
                <c:pt idx="10">
                  <c:v>1.546834417754776E-2</c:v>
                </c:pt>
                <c:pt idx="11">
                  <c:v>1.2225348280534362E-2</c:v>
                </c:pt>
                <c:pt idx="12">
                  <c:v>1.4559899602456294E-2</c:v>
                </c:pt>
                <c:pt idx="13">
                  <c:v>1.2963926489052643E-2</c:v>
                </c:pt>
                <c:pt idx="14">
                  <c:v>1.2921346939269721E-2</c:v>
                </c:pt>
                <c:pt idx="15">
                  <c:v>8.2994466060493169E-3</c:v>
                </c:pt>
                <c:pt idx="16">
                  <c:v>8.0022884132866547E-3</c:v>
                </c:pt>
                <c:pt idx="17">
                  <c:v>4.8974937981157785E-3</c:v>
                </c:pt>
                <c:pt idx="18">
                  <c:v>7.9188854510365524E-3</c:v>
                </c:pt>
                <c:pt idx="19">
                  <c:v>4.4459733117873743E-3</c:v>
                </c:pt>
              </c:numCache>
            </c:numRef>
          </c:val>
          <c:extLst>
            <c:ext xmlns:c16="http://schemas.microsoft.com/office/drawing/2014/chart" uri="{C3380CC4-5D6E-409C-BE32-E72D297353CC}">
              <c16:uniqueId val="{00000000-6AE1-4B2F-BF79-517610BC8E04}"/>
            </c:ext>
          </c:extLst>
        </c:ser>
        <c:ser>
          <c:idx val="1"/>
          <c:order val="1"/>
          <c:tx>
            <c:strRef>
              <c:f>Minimum_JSP!$F$30</c:f>
              <c:strCache>
                <c:ptCount val="1"/>
                <c:pt idx="0">
                  <c:v>Firing notice</c:v>
                </c:pt>
              </c:strCache>
            </c:strRef>
          </c:tx>
          <c:spPr>
            <a:solidFill>
              <a:schemeClr val="accent2"/>
            </a:solidFill>
            <a:ln>
              <a:noFill/>
            </a:ln>
            <a:effectLst/>
          </c:spPr>
          <c:invertIfNegative val="0"/>
          <c:cat>
            <c:strRef>
              <c:f>Minimum_JSP!$A$31:$A$50</c:f>
              <c:strCache>
                <c:ptCount val="20"/>
                <c:pt idx="0">
                  <c:v>HND</c:v>
                </c:pt>
                <c:pt idx="1">
                  <c:v>BOL</c:v>
                </c:pt>
                <c:pt idx="2">
                  <c:v>GTM</c:v>
                </c:pt>
                <c:pt idx="3">
                  <c:v>PER</c:v>
                </c:pt>
                <c:pt idx="4">
                  <c:v>PRY</c:v>
                </c:pt>
                <c:pt idx="5">
                  <c:v>NIC</c:v>
                </c:pt>
                <c:pt idx="6">
                  <c:v>ECU</c:v>
                </c:pt>
                <c:pt idx="7">
                  <c:v>ARG</c:v>
                </c:pt>
                <c:pt idx="8">
                  <c:v>CRI</c:v>
                </c:pt>
                <c:pt idx="9">
                  <c:v>SLV</c:v>
                </c:pt>
                <c:pt idx="10">
                  <c:v>VEN</c:v>
                </c:pt>
                <c:pt idx="11">
                  <c:v>CHL</c:v>
                </c:pt>
                <c:pt idx="12">
                  <c:v>PAN</c:v>
                </c:pt>
                <c:pt idx="13">
                  <c:v>COL</c:v>
                </c:pt>
                <c:pt idx="14">
                  <c:v>URY</c:v>
                </c:pt>
                <c:pt idx="15">
                  <c:v>JAM</c:v>
                </c:pt>
                <c:pt idx="16">
                  <c:v>DOM</c:v>
                </c:pt>
                <c:pt idx="17">
                  <c:v>BRA</c:v>
                </c:pt>
                <c:pt idx="18">
                  <c:v>MEX</c:v>
                </c:pt>
                <c:pt idx="19">
                  <c:v>TTO</c:v>
                </c:pt>
              </c:strCache>
            </c:strRef>
          </c:cat>
          <c:val>
            <c:numRef>
              <c:f>Minimum_JSP!$F$31:$F$50</c:f>
              <c:numCache>
                <c:formatCode>0%</c:formatCode>
                <c:ptCount val="20"/>
                <c:pt idx="0">
                  <c:v>1.1169635726193622E-2</c:v>
                </c:pt>
                <c:pt idx="1">
                  <c:v>1.6402674693797008E-2</c:v>
                </c:pt>
                <c:pt idx="2">
                  <c:v>0</c:v>
                </c:pt>
                <c:pt idx="3">
                  <c:v>0</c:v>
                </c:pt>
                <c:pt idx="4">
                  <c:v>1.1667481788329475E-2</c:v>
                </c:pt>
                <c:pt idx="5">
                  <c:v>0</c:v>
                </c:pt>
                <c:pt idx="6">
                  <c:v>0</c:v>
                </c:pt>
                <c:pt idx="7">
                  <c:v>6.6998739042664051E-3</c:v>
                </c:pt>
                <c:pt idx="8">
                  <c:v>4.7098851100170992E-3</c:v>
                </c:pt>
                <c:pt idx="9">
                  <c:v>0</c:v>
                </c:pt>
                <c:pt idx="10">
                  <c:v>0</c:v>
                </c:pt>
                <c:pt idx="11">
                  <c:v>2.4450696561068722E-3</c:v>
                </c:pt>
                <c:pt idx="12">
                  <c:v>0</c:v>
                </c:pt>
                <c:pt idx="13">
                  <c:v>8.8390407879904414E-4</c:v>
                </c:pt>
                <c:pt idx="14">
                  <c:v>0</c:v>
                </c:pt>
                <c:pt idx="15">
                  <c:v>3.3197786424197261E-3</c:v>
                </c:pt>
                <c:pt idx="16">
                  <c:v>1.9483832658437074E-3</c:v>
                </c:pt>
                <c:pt idx="17">
                  <c:v>3.5710892277927555E-3</c:v>
                </c:pt>
                <c:pt idx="18">
                  <c:v>0</c:v>
                </c:pt>
                <c:pt idx="19">
                  <c:v>0</c:v>
                </c:pt>
              </c:numCache>
            </c:numRef>
          </c:val>
          <c:extLst>
            <c:ext xmlns:c16="http://schemas.microsoft.com/office/drawing/2014/chart" uri="{C3380CC4-5D6E-409C-BE32-E72D297353CC}">
              <c16:uniqueId val="{00000001-6AE1-4B2F-BF79-517610BC8E04}"/>
            </c:ext>
          </c:extLst>
        </c:ser>
        <c:dLbls>
          <c:showLegendKey val="0"/>
          <c:showVal val="0"/>
          <c:showCatName val="0"/>
          <c:showSerName val="0"/>
          <c:showPercent val="0"/>
          <c:showBubbleSize val="0"/>
        </c:dLbls>
        <c:gapWidth val="150"/>
        <c:overlap val="100"/>
        <c:axId val="236096512"/>
        <c:axId val="236663552"/>
      </c:barChart>
      <c:catAx>
        <c:axId val="236096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236663552"/>
        <c:crosses val="autoZero"/>
        <c:auto val="1"/>
        <c:lblAlgn val="ctr"/>
        <c:lblOffset val="100"/>
        <c:noMultiLvlLbl val="0"/>
      </c:catAx>
      <c:valAx>
        <c:axId val="23666355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s-ES"/>
                  <a:t>Job security provision as % of GDP per worker</a:t>
                </a:r>
              </a:p>
            </c:rich>
          </c:tx>
          <c:layout>
            <c:manualLayout>
              <c:xMode val="edge"/>
              <c:yMode val="edge"/>
              <c:x val="6.6555740432612314E-3"/>
              <c:y val="8.5626591533460278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2360965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15_16_17'!$B$3</c:f>
              <c:strCache>
                <c:ptCount val="1"/>
                <c:pt idx="0">
                  <c:v>Difficulty of dismissal</c:v>
                </c:pt>
              </c:strCache>
            </c:strRef>
          </c:tx>
          <c:spPr>
            <a:solidFill>
              <a:schemeClr val="accent1"/>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001-2FBB-4107-AC79-4F8AC603C58C}"/>
              </c:ext>
            </c:extLst>
          </c:dPt>
          <c:dPt>
            <c:idx val="23"/>
            <c:invertIfNegative val="0"/>
            <c:bubble3D val="0"/>
            <c:spPr>
              <a:solidFill>
                <a:schemeClr val="accent6">
                  <a:lumMod val="75000"/>
                </a:schemeClr>
              </a:solidFill>
              <a:ln>
                <a:noFill/>
              </a:ln>
              <a:effectLst/>
            </c:spPr>
            <c:extLst>
              <c:ext xmlns:c16="http://schemas.microsoft.com/office/drawing/2014/chart" uri="{C3380CC4-5D6E-409C-BE32-E72D297353CC}">
                <c16:uniqueId val="{00000003-2FBB-4107-AC79-4F8AC603C58C}"/>
              </c:ext>
            </c:extLst>
          </c:dPt>
          <c:cat>
            <c:strRef>
              <c:f>'Figure 15_16_17'!$A$4:$A$27</c:f>
              <c:strCache>
                <c:ptCount val="24"/>
                <c:pt idx="0">
                  <c:v>DOM</c:v>
                </c:pt>
                <c:pt idx="1">
                  <c:v>GTM</c:v>
                </c:pt>
                <c:pt idx="2">
                  <c:v>SLV</c:v>
                </c:pt>
                <c:pt idx="3">
                  <c:v>BRB</c:v>
                </c:pt>
                <c:pt idx="4">
                  <c:v>CRI</c:v>
                </c:pt>
                <c:pt idx="5">
                  <c:v>ECU</c:v>
                </c:pt>
                <c:pt idx="6">
                  <c:v>BRA</c:v>
                </c:pt>
                <c:pt idx="7">
                  <c:v>JAM</c:v>
                </c:pt>
                <c:pt idx="8">
                  <c:v>URY</c:v>
                </c:pt>
                <c:pt idx="9">
                  <c:v>COL</c:v>
                </c:pt>
                <c:pt idx="10">
                  <c:v>ARG</c:v>
                </c:pt>
                <c:pt idx="11">
                  <c:v>NIC</c:v>
                </c:pt>
                <c:pt idx="12">
                  <c:v>Caribe</c:v>
                </c:pt>
                <c:pt idx="13">
                  <c:v>LAC </c:v>
                </c:pt>
                <c:pt idx="14">
                  <c:v>PER</c:v>
                </c:pt>
                <c:pt idx="15">
                  <c:v>LA </c:v>
                </c:pt>
                <c:pt idx="16">
                  <c:v>BHM</c:v>
                </c:pt>
                <c:pt idx="17">
                  <c:v>PRY</c:v>
                </c:pt>
                <c:pt idx="18">
                  <c:v>PAN</c:v>
                </c:pt>
                <c:pt idx="19">
                  <c:v>CHL</c:v>
                </c:pt>
                <c:pt idx="20">
                  <c:v>MEX</c:v>
                </c:pt>
                <c:pt idx="21">
                  <c:v>HND</c:v>
                </c:pt>
                <c:pt idx="22">
                  <c:v>BOL</c:v>
                </c:pt>
                <c:pt idx="23">
                  <c:v>VEN</c:v>
                </c:pt>
              </c:strCache>
            </c:strRef>
          </c:cat>
          <c:val>
            <c:numRef>
              <c:f>'Figure 15_16_17'!$B$4:$B$27</c:f>
              <c:numCache>
                <c:formatCode>_(* #,##0.00_);_(* \(#,##0.00\);_(* "-"??_);_(@_)</c:formatCode>
                <c:ptCount val="24"/>
                <c:pt idx="0">
                  <c:v>0.46666666865348816</c:v>
                </c:pt>
                <c:pt idx="1">
                  <c:v>0.53333336114883423</c:v>
                </c:pt>
                <c:pt idx="2">
                  <c:v>0.60000002384185791</c:v>
                </c:pt>
                <c:pt idx="3">
                  <c:v>0.60000002384185791</c:v>
                </c:pt>
                <c:pt idx="4">
                  <c:v>0.66666668653488159</c:v>
                </c:pt>
                <c:pt idx="5">
                  <c:v>0.66666668653488159</c:v>
                </c:pt>
                <c:pt idx="6">
                  <c:v>0.73333333333333262</c:v>
                </c:pt>
                <c:pt idx="7">
                  <c:v>0.80000001192092896</c:v>
                </c:pt>
                <c:pt idx="8">
                  <c:v>0.80000001192092896</c:v>
                </c:pt>
                <c:pt idx="9">
                  <c:v>0.80000001192092896</c:v>
                </c:pt>
                <c:pt idx="10">
                  <c:v>0.80000001192092896</c:v>
                </c:pt>
                <c:pt idx="11">
                  <c:v>0.80000001192092896</c:v>
                </c:pt>
                <c:pt idx="12">
                  <c:v>0.80000001192092896</c:v>
                </c:pt>
                <c:pt idx="13">
                  <c:v>0.93015873838984764</c:v>
                </c:pt>
                <c:pt idx="14">
                  <c:v>0.93333333730697632</c:v>
                </c:pt>
                <c:pt idx="15">
                  <c:v>0.95185185946800077</c:v>
                </c:pt>
                <c:pt idx="16">
                  <c:v>1</c:v>
                </c:pt>
                <c:pt idx="17">
                  <c:v>1</c:v>
                </c:pt>
                <c:pt idx="18">
                  <c:v>1</c:v>
                </c:pt>
                <c:pt idx="19">
                  <c:v>1.0666666666666655</c:v>
                </c:pt>
                <c:pt idx="20">
                  <c:v>1.1333333333333322</c:v>
                </c:pt>
                <c:pt idx="21">
                  <c:v>1.3999999761581421</c:v>
                </c:pt>
                <c:pt idx="22">
                  <c:v>1.7333333492279053</c:v>
                </c:pt>
                <c:pt idx="23">
                  <c:v>2</c:v>
                </c:pt>
              </c:numCache>
            </c:numRef>
          </c:val>
          <c:extLst>
            <c:ext xmlns:c16="http://schemas.microsoft.com/office/drawing/2014/chart" uri="{C3380CC4-5D6E-409C-BE32-E72D297353CC}">
              <c16:uniqueId val="{00000004-2FBB-4107-AC79-4F8AC603C58C}"/>
            </c:ext>
          </c:extLst>
        </c:ser>
        <c:dLbls>
          <c:showLegendKey val="0"/>
          <c:showVal val="0"/>
          <c:showCatName val="0"/>
          <c:showSerName val="0"/>
          <c:showPercent val="0"/>
          <c:showBubbleSize val="0"/>
        </c:dLbls>
        <c:gapWidth val="219"/>
        <c:overlap val="-27"/>
        <c:axId val="236701952"/>
        <c:axId val="236707840"/>
      </c:barChart>
      <c:catAx>
        <c:axId val="236701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236707840"/>
        <c:crosses val="autoZero"/>
        <c:auto val="1"/>
        <c:lblAlgn val="ctr"/>
        <c:lblOffset val="100"/>
        <c:noMultiLvlLbl val="0"/>
      </c:catAx>
      <c:valAx>
        <c:axId val="2367078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900" b="1" i="0" baseline="0">
                    <a:effectLst/>
                    <a:latin typeface="Arial" panose="020B0604020202020204" pitchFamily="34" charset="0"/>
                    <a:cs typeface="Arial" panose="020B0604020202020204" pitchFamily="34" charset="0"/>
                  </a:rPr>
                  <a:t>Index values 0 to 6</a:t>
                </a:r>
                <a:endParaRPr lang="en-US" sz="900">
                  <a:effectLst/>
                  <a:latin typeface="Arial" panose="020B0604020202020204" pitchFamily="34" charset="0"/>
                  <a:cs typeface="Arial" panose="020B0604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sz="900">
                  <a:latin typeface="Arial" panose="020B0604020202020204" pitchFamily="34" charset="0"/>
                  <a:cs typeface="Arial" panose="020B0604020202020204" pitchFamily="34" charset="0"/>
                </a:endParaRPr>
              </a:p>
            </c:rich>
          </c:tx>
          <c:overlay val="0"/>
        </c:title>
        <c:numFmt formatCode="#,##0.0" sourceLinked="0"/>
        <c:majorTickMark val="none"/>
        <c:minorTickMark val="none"/>
        <c:tickLblPos val="nextTo"/>
        <c:spPr>
          <a:noFill/>
          <a:ln>
            <a:noFill/>
          </a:ln>
          <a:effectLst/>
        </c:spPr>
        <c:txPr>
          <a:bodyPr rot="-60000000" vert="horz"/>
          <a:lstStyle/>
          <a:p>
            <a:pPr>
              <a:defRPr/>
            </a:pPr>
            <a:endParaRPr lang="en-US"/>
          </a:p>
        </c:txPr>
        <c:crossAx val="2367019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15_16_17'!$E$3</c:f>
              <c:strCache>
                <c:ptCount val="1"/>
                <c:pt idx="0">
                  <c:v>Notice&amp;severance pay-individual dismissal</c:v>
                </c:pt>
              </c:strCache>
            </c:strRef>
          </c:tx>
          <c:spPr>
            <a:solidFill>
              <a:schemeClr val="accent1"/>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001-3B4D-48D6-B6FE-43D1B9219464}"/>
              </c:ext>
            </c:extLst>
          </c:dPt>
          <c:dPt>
            <c:idx val="23"/>
            <c:invertIfNegative val="0"/>
            <c:bubble3D val="0"/>
            <c:spPr>
              <a:solidFill>
                <a:schemeClr val="accent6">
                  <a:lumMod val="75000"/>
                </a:schemeClr>
              </a:solidFill>
              <a:ln>
                <a:noFill/>
              </a:ln>
              <a:effectLst/>
            </c:spPr>
            <c:extLst>
              <c:ext xmlns:c16="http://schemas.microsoft.com/office/drawing/2014/chart" uri="{C3380CC4-5D6E-409C-BE32-E72D297353CC}">
                <c16:uniqueId val="{00000003-3B4D-48D6-B6FE-43D1B9219464}"/>
              </c:ext>
            </c:extLst>
          </c:dPt>
          <c:cat>
            <c:strRef>
              <c:f>'Figure 15_16_17'!$D$4:$D$27</c:f>
              <c:strCache>
                <c:ptCount val="24"/>
                <c:pt idx="0">
                  <c:v>PER</c:v>
                </c:pt>
                <c:pt idx="1">
                  <c:v>VEN</c:v>
                </c:pt>
                <c:pt idx="2">
                  <c:v>PAN</c:v>
                </c:pt>
                <c:pt idx="3">
                  <c:v>HND</c:v>
                </c:pt>
                <c:pt idx="4">
                  <c:v>MEX</c:v>
                </c:pt>
                <c:pt idx="5">
                  <c:v>BOL</c:v>
                </c:pt>
                <c:pt idx="6">
                  <c:v>BRB</c:v>
                </c:pt>
                <c:pt idx="7">
                  <c:v>JAM</c:v>
                </c:pt>
                <c:pt idx="8">
                  <c:v>COL</c:v>
                </c:pt>
                <c:pt idx="9">
                  <c:v>Caribe</c:v>
                </c:pt>
                <c:pt idx="10">
                  <c:v>PRY</c:v>
                </c:pt>
                <c:pt idx="11">
                  <c:v>NIC</c:v>
                </c:pt>
                <c:pt idx="12">
                  <c:v>LAC</c:v>
                </c:pt>
                <c:pt idx="13">
                  <c:v>LA </c:v>
                </c:pt>
                <c:pt idx="14">
                  <c:v>BHM</c:v>
                </c:pt>
                <c:pt idx="15">
                  <c:v>URY</c:v>
                </c:pt>
                <c:pt idx="16">
                  <c:v>CRI</c:v>
                </c:pt>
                <c:pt idx="17">
                  <c:v>SLV</c:v>
                </c:pt>
                <c:pt idx="18">
                  <c:v>BRA</c:v>
                </c:pt>
                <c:pt idx="19">
                  <c:v>CHL</c:v>
                </c:pt>
                <c:pt idx="20">
                  <c:v>DOM</c:v>
                </c:pt>
                <c:pt idx="21">
                  <c:v>GTM</c:v>
                </c:pt>
                <c:pt idx="22">
                  <c:v>ARG</c:v>
                </c:pt>
                <c:pt idx="23">
                  <c:v>ECU</c:v>
                </c:pt>
              </c:strCache>
            </c:strRef>
          </c:cat>
          <c:val>
            <c:numRef>
              <c:f>'Figure 15_16_17'!$E$4:$E$27</c:f>
              <c:numCache>
                <c:formatCode>_(* #,##0.00_);_(* \(#,##0.00\);_(* "-"??_);_(@_)</c:formatCode>
                <c:ptCount val="24"/>
                <c:pt idx="0">
                  <c:v>0</c:v>
                </c:pt>
                <c:pt idx="1">
                  <c:v>0</c:v>
                </c:pt>
                <c:pt idx="2">
                  <c:v>9.5238097012042999E-2</c:v>
                </c:pt>
                <c:pt idx="3">
                  <c:v>0.3333333432674408</c:v>
                </c:pt>
                <c:pt idx="4">
                  <c:v>0.44444444444444398</c:v>
                </c:pt>
                <c:pt idx="5">
                  <c:v>0.47619050741195679</c:v>
                </c:pt>
                <c:pt idx="6">
                  <c:v>0.47619050741195679</c:v>
                </c:pt>
                <c:pt idx="7">
                  <c:v>0.49206352233886719</c:v>
                </c:pt>
                <c:pt idx="8">
                  <c:v>0.53968256711959839</c:v>
                </c:pt>
                <c:pt idx="9">
                  <c:v>0.55555558204650879</c:v>
                </c:pt>
                <c:pt idx="10">
                  <c:v>0.57142859697341919</c:v>
                </c:pt>
                <c:pt idx="11">
                  <c:v>0.57142859697341919</c:v>
                </c:pt>
                <c:pt idx="12">
                  <c:v>0.5941043258873423</c:v>
                </c:pt>
                <c:pt idx="13">
                  <c:v>0.60052911652748109</c:v>
                </c:pt>
                <c:pt idx="14">
                  <c:v>0.60317462682723999</c:v>
                </c:pt>
                <c:pt idx="15">
                  <c:v>0.63492065668106079</c:v>
                </c:pt>
                <c:pt idx="16">
                  <c:v>0.68253970146179199</c:v>
                </c:pt>
                <c:pt idx="17">
                  <c:v>0.76190477609634399</c:v>
                </c:pt>
                <c:pt idx="18">
                  <c:v>0.7777777777777769</c:v>
                </c:pt>
                <c:pt idx="19">
                  <c:v>0.79365079365079261</c:v>
                </c:pt>
                <c:pt idx="20">
                  <c:v>0.8253968358039856</c:v>
                </c:pt>
                <c:pt idx="21">
                  <c:v>0.88888895511627197</c:v>
                </c:pt>
                <c:pt idx="22">
                  <c:v>0.9841269850730896</c:v>
                </c:pt>
                <c:pt idx="23">
                  <c:v>1.4285714626312256</c:v>
                </c:pt>
              </c:numCache>
            </c:numRef>
          </c:val>
          <c:extLst>
            <c:ext xmlns:c16="http://schemas.microsoft.com/office/drawing/2014/chart" uri="{C3380CC4-5D6E-409C-BE32-E72D297353CC}">
              <c16:uniqueId val="{00000004-3B4D-48D6-B6FE-43D1B9219464}"/>
            </c:ext>
          </c:extLst>
        </c:ser>
        <c:dLbls>
          <c:showLegendKey val="0"/>
          <c:showVal val="0"/>
          <c:showCatName val="0"/>
          <c:showSerName val="0"/>
          <c:showPercent val="0"/>
          <c:showBubbleSize val="0"/>
        </c:dLbls>
        <c:gapWidth val="219"/>
        <c:overlap val="-27"/>
        <c:axId val="236728704"/>
        <c:axId val="236730240"/>
      </c:barChart>
      <c:catAx>
        <c:axId val="236728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236730240"/>
        <c:crosses val="autoZero"/>
        <c:auto val="1"/>
        <c:lblAlgn val="ctr"/>
        <c:lblOffset val="100"/>
        <c:noMultiLvlLbl val="0"/>
      </c:catAx>
      <c:valAx>
        <c:axId val="2367302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lgn="ctr" rtl="0">
                  <a:defRPr/>
                </a:pPr>
                <a:r>
                  <a:rPr lang="en-US"/>
                  <a:t>Index values 0 to 6</a:t>
                </a:r>
              </a:p>
              <a:p>
                <a:pPr algn="ctr" rtl="0">
                  <a:defRPr/>
                </a:pPr>
                <a:endParaRPr lang="en-US"/>
              </a:p>
            </c:rich>
          </c:tx>
          <c:overlay val="0"/>
        </c:title>
        <c:numFmt formatCode="#,##0.0" sourceLinked="0"/>
        <c:majorTickMark val="none"/>
        <c:minorTickMark val="none"/>
        <c:tickLblPos val="nextTo"/>
        <c:spPr>
          <a:noFill/>
          <a:ln>
            <a:noFill/>
          </a:ln>
          <a:effectLst/>
        </c:spPr>
        <c:txPr>
          <a:bodyPr rot="-60000000" vert="horz"/>
          <a:lstStyle/>
          <a:p>
            <a:pPr>
              <a:defRPr/>
            </a:pPr>
            <a:endParaRPr lang="en-US"/>
          </a:p>
        </c:txPr>
        <c:crossAx val="2367287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'act2016'!$C$24</c:f>
              <c:strCache>
                <c:ptCount val="1"/>
                <c:pt idx="0">
                  <c:v>Seguridad Social del empleado</c:v>
                </c:pt>
              </c:strCache>
            </c:strRef>
          </c:tx>
          <c:spPr>
            <a:solidFill>
              <a:schemeClr val="tx2">
                <a:lumMod val="50000"/>
              </a:schemeClr>
            </a:solidFill>
          </c:spPr>
          <c:invertIfNegative val="0"/>
          <c:cat>
            <c:strRef>
              <c:f>'act2016'!$B$26:$B$46</c:f>
              <c:strCache>
                <c:ptCount val="21"/>
                <c:pt idx="0">
                  <c:v>ARG</c:v>
                </c:pt>
                <c:pt idx="1">
                  <c:v>BRA</c:v>
                </c:pt>
                <c:pt idx="2">
                  <c:v>URY</c:v>
                </c:pt>
                <c:pt idx="3">
                  <c:v>BOL</c:v>
                </c:pt>
                <c:pt idx="4">
                  <c:v>COL</c:v>
                </c:pt>
                <c:pt idx="5">
                  <c:v>PER</c:v>
                </c:pt>
                <c:pt idx="6">
                  <c:v>PAN</c:v>
                </c:pt>
                <c:pt idx="7">
                  <c:v>ECU</c:v>
                </c:pt>
                <c:pt idx="8">
                  <c:v>CRI</c:v>
                </c:pt>
                <c:pt idx="9">
                  <c:v>MEX</c:v>
                </c:pt>
                <c:pt idx="10">
                  <c:v>GTM</c:v>
                </c:pt>
                <c:pt idx="11">
                  <c:v>VEN</c:v>
                </c:pt>
                <c:pt idx="12">
                  <c:v>NIC</c:v>
                </c:pt>
                <c:pt idx="13">
                  <c:v>DOM</c:v>
                </c:pt>
                <c:pt idx="14">
                  <c:v>PRY</c:v>
                </c:pt>
                <c:pt idx="15">
                  <c:v>SLV</c:v>
                </c:pt>
                <c:pt idx="16">
                  <c:v>HND</c:v>
                </c:pt>
                <c:pt idx="17">
                  <c:v>CHL</c:v>
                </c:pt>
                <c:pt idx="18">
                  <c:v>JAM</c:v>
                </c:pt>
                <c:pt idx="19">
                  <c:v>BRB</c:v>
                </c:pt>
                <c:pt idx="20">
                  <c:v>TTO</c:v>
                </c:pt>
              </c:strCache>
            </c:strRef>
          </c:cat>
          <c:val>
            <c:numRef>
              <c:f>'act2016'!$C$26:$C$46</c:f>
              <c:numCache>
                <c:formatCode>0%</c:formatCode>
                <c:ptCount val="21"/>
                <c:pt idx="0">
                  <c:v>0.19858219178082198</c:v>
                </c:pt>
                <c:pt idx="1">
                  <c:v>9.1679407564991822E-2</c:v>
                </c:pt>
                <c:pt idx="2">
                  <c:v>0.19887166665976036</c:v>
                </c:pt>
                <c:pt idx="3">
                  <c:v>0.12709999999999999</c:v>
                </c:pt>
                <c:pt idx="4">
                  <c:v>7.2522161871009863E-2</c:v>
                </c:pt>
                <c:pt idx="5">
                  <c:v>0.11699999999999997</c:v>
                </c:pt>
                <c:pt idx="6">
                  <c:v>0.12294520547945206</c:v>
                </c:pt>
                <c:pt idx="7">
                  <c:v>0.10735993230119259</c:v>
                </c:pt>
                <c:pt idx="8">
                  <c:v>6.9465890410958894E-2</c:v>
                </c:pt>
                <c:pt idx="9">
                  <c:v>2.5723726792496716E-2</c:v>
                </c:pt>
                <c:pt idx="10">
                  <c:v>4.4470000000000003E-2</c:v>
                </c:pt>
                <c:pt idx="11">
                  <c:v>6.0000000000000032E-2</c:v>
                </c:pt>
                <c:pt idx="12">
                  <c:v>0.05</c:v>
                </c:pt>
                <c:pt idx="13">
                  <c:v>5.8048767123287673E-2</c:v>
                </c:pt>
                <c:pt idx="14">
                  <c:v>8.7657534246575311E-2</c:v>
                </c:pt>
                <c:pt idx="15">
                  <c:v>8.1826622528681531E-2</c:v>
                </c:pt>
                <c:pt idx="16">
                  <c:v>2.4669905511387327E-2</c:v>
                </c:pt>
                <c:pt idx="17">
                  <c:v>0.18960348742778027</c:v>
                </c:pt>
                <c:pt idx="18">
                  <c:v>6.6936494505293015E-2</c:v>
                </c:pt>
                <c:pt idx="19">
                  <c:v>9.0069550010344293E-2</c:v>
                </c:pt>
                <c:pt idx="20">
                  <c:v>5.6000000000000001E-2</c:v>
                </c:pt>
              </c:numCache>
            </c:numRef>
          </c:val>
          <c:extLst>
            <c:ext xmlns:c16="http://schemas.microsoft.com/office/drawing/2014/chart" uri="{C3380CC4-5D6E-409C-BE32-E72D297353CC}">
              <c16:uniqueId val="{00000000-68AB-4E83-9E07-1EA964BC8713}"/>
            </c:ext>
          </c:extLst>
        </c:ser>
        <c:ser>
          <c:idx val="1"/>
          <c:order val="1"/>
          <c:tx>
            <c:strRef>
              <c:f>'act2016'!$D$24</c:f>
              <c:strCache>
                <c:ptCount val="1"/>
                <c:pt idx="0">
                  <c:v>Seguridad Social del empleador</c:v>
                </c:pt>
              </c:strCache>
            </c:strRef>
          </c:tx>
          <c:spPr>
            <a:solidFill>
              <a:schemeClr val="accent1">
                <a:lumMod val="75000"/>
              </a:schemeClr>
            </a:solidFill>
          </c:spPr>
          <c:invertIfNegative val="0"/>
          <c:cat>
            <c:strRef>
              <c:f>'act2016'!$B$26:$B$46</c:f>
              <c:strCache>
                <c:ptCount val="21"/>
                <c:pt idx="0">
                  <c:v>ARG</c:v>
                </c:pt>
                <c:pt idx="1">
                  <c:v>BRA</c:v>
                </c:pt>
                <c:pt idx="2">
                  <c:v>URY</c:v>
                </c:pt>
                <c:pt idx="3">
                  <c:v>BOL</c:v>
                </c:pt>
                <c:pt idx="4">
                  <c:v>COL</c:v>
                </c:pt>
                <c:pt idx="5">
                  <c:v>PER</c:v>
                </c:pt>
                <c:pt idx="6">
                  <c:v>PAN</c:v>
                </c:pt>
                <c:pt idx="7">
                  <c:v>ECU</c:v>
                </c:pt>
                <c:pt idx="8">
                  <c:v>CRI</c:v>
                </c:pt>
                <c:pt idx="9">
                  <c:v>MEX</c:v>
                </c:pt>
                <c:pt idx="10">
                  <c:v>GTM</c:v>
                </c:pt>
                <c:pt idx="11">
                  <c:v>VEN</c:v>
                </c:pt>
                <c:pt idx="12">
                  <c:v>NIC</c:v>
                </c:pt>
                <c:pt idx="13">
                  <c:v>DOM</c:v>
                </c:pt>
                <c:pt idx="14">
                  <c:v>PRY</c:v>
                </c:pt>
                <c:pt idx="15">
                  <c:v>SLV</c:v>
                </c:pt>
                <c:pt idx="16">
                  <c:v>HND</c:v>
                </c:pt>
                <c:pt idx="17">
                  <c:v>CHL</c:v>
                </c:pt>
                <c:pt idx="18">
                  <c:v>JAM</c:v>
                </c:pt>
                <c:pt idx="19">
                  <c:v>BRB</c:v>
                </c:pt>
                <c:pt idx="20">
                  <c:v>TTO</c:v>
                </c:pt>
              </c:strCache>
            </c:strRef>
          </c:cat>
          <c:val>
            <c:numRef>
              <c:f>'act2016'!$D$26:$D$46</c:f>
              <c:numCache>
                <c:formatCode>0%</c:formatCode>
                <c:ptCount val="21"/>
                <c:pt idx="0">
                  <c:v>0.27812328767123284</c:v>
                </c:pt>
                <c:pt idx="1">
                  <c:v>0.35569689779172942</c:v>
                </c:pt>
                <c:pt idx="2">
                  <c:v>0.19525000000000006</c:v>
                </c:pt>
                <c:pt idx="3">
                  <c:v>0.14710000000000001</c:v>
                </c:pt>
                <c:pt idx="4">
                  <c:v>0.35646531506849305</c:v>
                </c:pt>
                <c:pt idx="5">
                  <c:v>8.6670000000000025E-2</c:v>
                </c:pt>
                <c:pt idx="6">
                  <c:v>0.16060410958904112</c:v>
                </c:pt>
                <c:pt idx="7">
                  <c:v>0.12537489760768694</c:v>
                </c:pt>
                <c:pt idx="8">
                  <c:v>0.20154671232876717</c:v>
                </c:pt>
                <c:pt idx="9">
                  <c:v>0.25298337506441798</c:v>
                </c:pt>
                <c:pt idx="10">
                  <c:v>0.11903000000000001</c:v>
                </c:pt>
                <c:pt idx="11">
                  <c:v>0.15752500000000003</c:v>
                </c:pt>
                <c:pt idx="12">
                  <c:v>0.14531506849315071</c:v>
                </c:pt>
                <c:pt idx="13">
                  <c:v>0.16093273972602745</c:v>
                </c:pt>
                <c:pt idx="14">
                  <c:v>0.1471780821917808</c:v>
                </c:pt>
                <c:pt idx="15">
                  <c:v>0.13469155632170379</c:v>
                </c:pt>
                <c:pt idx="16">
                  <c:v>4.785961669209142E-2</c:v>
                </c:pt>
                <c:pt idx="17">
                  <c:v>4.602032753659701E-2</c:v>
                </c:pt>
                <c:pt idx="18">
                  <c:v>0.11924900222008619</c:v>
                </c:pt>
                <c:pt idx="19">
                  <c:v>0.10476030901090666</c:v>
                </c:pt>
                <c:pt idx="20">
                  <c:v>8.2000000000000003E-2</c:v>
                </c:pt>
              </c:numCache>
            </c:numRef>
          </c:val>
          <c:extLst>
            <c:ext xmlns:c16="http://schemas.microsoft.com/office/drawing/2014/chart" uri="{C3380CC4-5D6E-409C-BE32-E72D297353CC}">
              <c16:uniqueId val="{00000001-68AB-4E83-9E07-1EA964BC8713}"/>
            </c:ext>
          </c:extLst>
        </c:ser>
        <c:ser>
          <c:idx val="2"/>
          <c:order val="2"/>
          <c:tx>
            <c:strRef>
              <c:f>'act2016'!$E$24</c:f>
              <c:strCache>
                <c:ptCount val="1"/>
                <c:pt idx="0">
                  <c:v>Vacaciones</c:v>
                </c:pt>
              </c:strCache>
            </c:strRef>
          </c:tx>
          <c:spPr>
            <a:solidFill>
              <a:schemeClr val="accent1">
                <a:lumMod val="60000"/>
                <a:lumOff val="40000"/>
              </a:schemeClr>
            </a:solidFill>
          </c:spPr>
          <c:invertIfNegative val="0"/>
          <c:cat>
            <c:strRef>
              <c:f>'act2016'!$B$26:$B$46</c:f>
              <c:strCache>
                <c:ptCount val="21"/>
                <c:pt idx="0">
                  <c:v>ARG</c:v>
                </c:pt>
                <c:pt idx="1">
                  <c:v>BRA</c:v>
                </c:pt>
                <c:pt idx="2">
                  <c:v>URY</c:v>
                </c:pt>
                <c:pt idx="3">
                  <c:v>BOL</c:v>
                </c:pt>
                <c:pt idx="4">
                  <c:v>COL</c:v>
                </c:pt>
                <c:pt idx="5">
                  <c:v>PER</c:v>
                </c:pt>
                <c:pt idx="6">
                  <c:v>PAN</c:v>
                </c:pt>
                <c:pt idx="7">
                  <c:v>ECU</c:v>
                </c:pt>
                <c:pt idx="8">
                  <c:v>CRI</c:v>
                </c:pt>
                <c:pt idx="9">
                  <c:v>MEX</c:v>
                </c:pt>
                <c:pt idx="10">
                  <c:v>GTM</c:v>
                </c:pt>
                <c:pt idx="11">
                  <c:v>VEN</c:v>
                </c:pt>
                <c:pt idx="12">
                  <c:v>NIC</c:v>
                </c:pt>
                <c:pt idx="13">
                  <c:v>DOM</c:v>
                </c:pt>
                <c:pt idx="14">
                  <c:v>PRY</c:v>
                </c:pt>
                <c:pt idx="15">
                  <c:v>SLV</c:v>
                </c:pt>
                <c:pt idx="16">
                  <c:v>HND</c:v>
                </c:pt>
                <c:pt idx="17">
                  <c:v>CHL</c:v>
                </c:pt>
                <c:pt idx="18">
                  <c:v>JAM</c:v>
                </c:pt>
                <c:pt idx="19">
                  <c:v>BRB</c:v>
                </c:pt>
                <c:pt idx="20">
                  <c:v>TTO</c:v>
                </c:pt>
              </c:strCache>
            </c:strRef>
          </c:cat>
          <c:val>
            <c:numRef>
              <c:f>'act2016'!$E$26:$E$46</c:f>
              <c:numCache>
                <c:formatCode>0%</c:formatCode>
                <c:ptCount val="21"/>
                <c:pt idx="0">
                  <c:v>3.8356164383561632E-2</c:v>
                </c:pt>
                <c:pt idx="1">
                  <c:v>0.1095890410958904</c:v>
                </c:pt>
                <c:pt idx="2">
                  <c:v>5.7534246575342472E-2</c:v>
                </c:pt>
                <c:pt idx="3">
                  <c:v>5.4794520547945202E-2</c:v>
                </c:pt>
                <c:pt idx="4">
                  <c:v>4.1095890410958902E-2</c:v>
                </c:pt>
                <c:pt idx="5">
                  <c:v>8.2191780821917804E-2</c:v>
                </c:pt>
                <c:pt idx="6">
                  <c:v>8.2191780821917776E-2</c:v>
                </c:pt>
                <c:pt idx="7">
                  <c:v>4.1095890410958888E-2</c:v>
                </c:pt>
                <c:pt idx="8">
                  <c:v>3.8356164383561632E-2</c:v>
                </c:pt>
                <c:pt idx="9">
                  <c:v>3.8356164383561632E-2</c:v>
                </c:pt>
                <c:pt idx="10">
                  <c:v>4.1095890410958916E-2</c:v>
                </c:pt>
                <c:pt idx="11">
                  <c:v>5.205479452054794E-2</c:v>
                </c:pt>
                <c:pt idx="12">
                  <c:v>8.2191780821917804E-2</c:v>
                </c:pt>
                <c:pt idx="13">
                  <c:v>4.9315068493150697E-2</c:v>
                </c:pt>
                <c:pt idx="14">
                  <c:v>3.2876712328767113E-2</c:v>
                </c:pt>
                <c:pt idx="15">
                  <c:v>6.5753424657534226E-2</c:v>
                </c:pt>
                <c:pt idx="16">
                  <c:v>5.4794520547945202E-2</c:v>
                </c:pt>
                <c:pt idx="17">
                  <c:v>4.1095890410958909E-2</c:v>
                </c:pt>
                <c:pt idx="18">
                  <c:v>3.8356164383561632E-2</c:v>
                </c:pt>
                <c:pt idx="19">
                  <c:v>0</c:v>
                </c:pt>
                <c:pt idx="20">
                  <c:v>0</c:v>
                </c:pt>
              </c:numCache>
            </c:numRef>
          </c:val>
          <c:extLst>
            <c:ext xmlns:c16="http://schemas.microsoft.com/office/drawing/2014/chart" uri="{C3380CC4-5D6E-409C-BE32-E72D297353CC}">
              <c16:uniqueId val="{00000002-68AB-4E83-9E07-1EA964BC8713}"/>
            </c:ext>
          </c:extLst>
        </c:ser>
        <c:ser>
          <c:idx val="3"/>
          <c:order val="3"/>
          <c:tx>
            <c:strRef>
              <c:f>'act2016'!$F$24</c:f>
              <c:strCache>
                <c:ptCount val="1"/>
                <c:pt idx="0">
                  <c:v>Aguinaldo</c:v>
                </c:pt>
              </c:strCache>
            </c:strRef>
          </c:tx>
          <c:spPr>
            <a:solidFill>
              <a:schemeClr val="accent1">
                <a:lumMod val="20000"/>
                <a:lumOff val="80000"/>
              </a:schemeClr>
            </a:solidFill>
          </c:spPr>
          <c:invertIfNegative val="0"/>
          <c:cat>
            <c:strRef>
              <c:f>'act2016'!$B$26:$B$46</c:f>
              <c:strCache>
                <c:ptCount val="21"/>
                <c:pt idx="0">
                  <c:v>ARG</c:v>
                </c:pt>
                <c:pt idx="1">
                  <c:v>BRA</c:v>
                </c:pt>
                <c:pt idx="2">
                  <c:v>URY</c:v>
                </c:pt>
                <c:pt idx="3">
                  <c:v>BOL</c:v>
                </c:pt>
                <c:pt idx="4">
                  <c:v>COL</c:v>
                </c:pt>
                <c:pt idx="5">
                  <c:v>PER</c:v>
                </c:pt>
                <c:pt idx="6">
                  <c:v>PAN</c:v>
                </c:pt>
                <c:pt idx="7">
                  <c:v>ECU</c:v>
                </c:pt>
                <c:pt idx="8">
                  <c:v>CRI</c:v>
                </c:pt>
                <c:pt idx="9">
                  <c:v>MEX</c:v>
                </c:pt>
                <c:pt idx="10">
                  <c:v>GTM</c:v>
                </c:pt>
                <c:pt idx="11">
                  <c:v>VEN</c:v>
                </c:pt>
                <c:pt idx="12">
                  <c:v>NIC</c:v>
                </c:pt>
                <c:pt idx="13">
                  <c:v>DOM</c:v>
                </c:pt>
                <c:pt idx="14">
                  <c:v>PRY</c:v>
                </c:pt>
                <c:pt idx="15">
                  <c:v>SLV</c:v>
                </c:pt>
                <c:pt idx="16">
                  <c:v>HND</c:v>
                </c:pt>
                <c:pt idx="17">
                  <c:v>CHL</c:v>
                </c:pt>
                <c:pt idx="18">
                  <c:v>JAM</c:v>
                </c:pt>
                <c:pt idx="19">
                  <c:v>BRB</c:v>
                </c:pt>
                <c:pt idx="20">
                  <c:v>TTO</c:v>
                </c:pt>
              </c:strCache>
            </c:strRef>
          </c:cat>
          <c:val>
            <c:numRef>
              <c:f>'act2016'!$F$26:$F$46</c:f>
              <c:numCache>
                <c:formatCode>0%</c:formatCode>
                <c:ptCount val="21"/>
                <c:pt idx="0">
                  <c:v>8.2191780821917804E-2</c:v>
                </c:pt>
                <c:pt idx="1">
                  <c:v>8.2191780821917804E-2</c:v>
                </c:pt>
                <c:pt idx="2">
                  <c:v>8.2191780821917804E-2</c:v>
                </c:pt>
                <c:pt idx="3">
                  <c:v>0.16438356164383561</c:v>
                </c:pt>
                <c:pt idx="4">
                  <c:v>8.2191780821917804E-2</c:v>
                </c:pt>
                <c:pt idx="5">
                  <c:v>0.16438356164383561</c:v>
                </c:pt>
                <c:pt idx="6">
                  <c:v>8.2191780821917776E-2</c:v>
                </c:pt>
                <c:pt idx="7">
                  <c:v>0.13608393969515983</c:v>
                </c:pt>
                <c:pt idx="8">
                  <c:v>8.2191780821917804E-2</c:v>
                </c:pt>
                <c:pt idx="9">
                  <c:v>4.1095890410958909E-2</c:v>
                </c:pt>
                <c:pt idx="10">
                  <c:v>0.16438356164383566</c:v>
                </c:pt>
                <c:pt idx="11">
                  <c:v>8.2191780821917776E-2</c:v>
                </c:pt>
                <c:pt idx="12">
                  <c:v>8.2191780821917804E-2</c:v>
                </c:pt>
                <c:pt idx="13">
                  <c:v>8.2191780821917776E-2</c:v>
                </c:pt>
                <c:pt idx="14">
                  <c:v>8.2191780821917762E-2</c:v>
                </c:pt>
                <c:pt idx="15">
                  <c:v>4.1095890410958902E-2</c:v>
                </c:pt>
                <c:pt idx="16">
                  <c:v>0.16438356164383555</c:v>
                </c:pt>
                <c:pt idx="17">
                  <c:v>0</c:v>
                </c:pt>
                <c:pt idx="18">
                  <c:v>0</c:v>
                </c:pt>
                <c:pt idx="19">
                  <c:v>3.7433155080213901E-2</c:v>
                </c:pt>
                <c:pt idx="20">
                  <c:v>3.7433155080213901E-2</c:v>
                </c:pt>
              </c:numCache>
            </c:numRef>
          </c:val>
          <c:extLst>
            <c:ext xmlns:c16="http://schemas.microsoft.com/office/drawing/2014/chart" uri="{C3380CC4-5D6E-409C-BE32-E72D297353CC}">
              <c16:uniqueId val="{00000003-68AB-4E83-9E07-1EA964BC8713}"/>
            </c:ext>
          </c:extLst>
        </c:ser>
        <c:ser>
          <c:idx val="4"/>
          <c:order val="4"/>
          <c:tx>
            <c:strRef>
              <c:f>'act2016'!$G$25</c:f>
              <c:strCache>
                <c:ptCount val="1"/>
                <c:pt idx="0">
                  <c:v>Despido (flujo)</c:v>
                </c:pt>
              </c:strCache>
            </c:strRef>
          </c:tx>
          <c:spPr>
            <a:solidFill>
              <a:schemeClr val="bg1">
                <a:lumMod val="50000"/>
              </a:schemeClr>
            </a:solidFill>
          </c:spPr>
          <c:invertIfNegative val="0"/>
          <c:cat>
            <c:strRef>
              <c:f>'act2016'!$B$26:$B$46</c:f>
              <c:strCache>
                <c:ptCount val="21"/>
                <c:pt idx="0">
                  <c:v>ARG</c:v>
                </c:pt>
                <c:pt idx="1">
                  <c:v>BRA</c:v>
                </c:pt>
                <c:pt idx="2">
                  <c:v>URY</c:v>
                </c:pt>
                <c:pt idx="3">
                  <c:v>BOL</c:v>
                </c:pt>
                <c:pt idx="4">
                  <c:v>COL</c:v>
                </c:pt>
                <c:pt idx="5">
                  <c:v>PER</c:v>
                </c:pt>
                <c:pt idx="6">
                  <c:v>PAN</c:v>
                </c:pt>
                <c:pt idx="7">
                  <c:v>ECU</c:v>
                </c:pt>
                <c:pt idx="8">
                  <c:v>CRI</c:v>
                </c:pt>
                <c:pt idx="9">
                  <c:v>MEX</c:v>
                </c:pt>
                <c:pt idx="10">
                  <c:v>GTM</c:v>
                </c:pt>
                <c:pt idx="11">
                  <c:v>VEN</c:v>
                </c:pt>
                <c:pt idx="12">
                  <c:v>NIC</c:v>
                </c:pt>
                <c:pt idx="13">
                  <c:v>DOM</c:v>
                </c:pt>
                <c:pt idx="14">
                  <c:v>PRY</c:v>
                </c:pt>
                <c:pt idx="15">
                  <c:v>SLV</c:v>
                </c:pt>
                <c:pt idx="16">
                  <c:v>HND</c:v>
                </c:pt>
                <c:pt idx="17">
                  <c:v>CHL</c:v>
                </c:pt>
                <c:pt idx="18">
                  <c:v>JAM</c:v>
                </c:pt>
                <c:pt idx="19">
                  <c:v>BRB</c:v>
                </c:pt>
                <c:pt idx="20">
                  <c:v>TTO</c:v>
                </c:pt>
              </c:strCache>
            </c:strRef>
          </c:cat>
          <c:val>
            <c:numRef>
              <c:f>'act2016'!$G$26:$G$46</c:f>
              <c:numCache>
                <c:formatCode>0%</c:formatCode>
                <c:ptCount val="21"/>
                <c:pt idx="0">
                  <c:v>8.2191780821917804E-2</c:v>
                </c:pt>
                <c:pt idx="1">
                  <c:v>3.1561643835616424E-2</c:v>
                </c:pt>
                <c:pt idx="2">
                  <c:v>9.8082191780821906E-2</c:v>
                </c:pt>
                <c:pt idx="3">
                  <c:v>8.2191780821917804E-2</c:v>
                </c:pt>
                <c:pt idx="4">
                  <c:v>6.0273972602739735E-2</c:v>
                </c:pt>
                <c:pt idx="5">
                  <c:v>0.12328767123287673</c:v>
                </c:pt>
                <c:pt idx="6">
                  <c:v>6.5205479452054793E-2</c:v>
                </c:pt>
                <c:pt idx="7">
                  <c:v>8.2191780821917804E-2</c:v>
                </c:pt>
                <c:pt idx="8">
                  <c:v>5.8082191780821912E-2</c:v>
                </c:pt>
                <c:pt idx="9">
                  <c:v>0.10410958904109588</c:v>
                </c:pt>
                <c:pt idx="10">
                  <c:v>8.2191780821917804E-2</c:v>
                </c:pt>
                <c:pt idx="11">
                  <c:v>8.2191780821917804E-2</c:v>
                </c:pt>
                <c:pt idx="12">
                  <c:v>7.1232876712328697E-2</c:v>
                </c:pt>
                <c:pt idx="13">
                  <c:v>6.3013698630136977E-2</c:v>
                </c:pt>
                <c:pt idx="14">
                  <c:v>4.1095890410958902E-2</c:v>
                </c:pt>
                <c:pt idx="15">
                  <c:v>8.2191780821917804E-2</c:v>
                </c:pt>
                <c:pt idx="16">
                  <c:v>8.2191780821917804E-2</c:v>
                </c:pt>
                <c:pt idx="17">
                  <c:v>8.2191780821917804E-2</c:v>
                </c:pt>
                <c:pt idx="18">
                  <c:v>3.8356164383561632E-2</c:v>
                </c:pt>
                <c:pt idx="19">
                  <c:v>3.8888888888888896E-2</c:v>
                </c:pt>
                <c:pt idx="20">
                  <c:v>6.25E-2</c:v>
                </c:pt>
              </c:numCache>
            </c:numRef>
          </c:val>
          <c:extLst>
            <c:ext xmlns:c16="http://schemas.microsoft.com/office/drawing/2014/chart" uri="{C3380CC4-5D6E-409C-BE32-E72D297353CC}">
              <c16:uniqueId val="{00000004-68AB-4E83-9E07-1EA964BC8713}"/>
            </c:ext>
          </c:extLst>
        </c:ser>
        <c:ser>
          <c:idx val="5"/>
          <c:order val="5"/>
          <c:tx>
            <c:strRef>
              <c:f>'act2016'!$H$25</c:f>
              <c:strCache>
                <c:ptCount val="1"/>
                <c:pt idx="0">
                  <c:v>Aviso Previo (flujo)</c:v>
                </c:pt>
              </c:strCache>
            </c:strRef>
          </c:tx>
          <c:spPr>
            <a:solidFill>
              <a:schemeClr val="tx1"/>
            </a:solidFill>
          </c:spPr>
          <c:invertIfNegative val="0"/>
          <c:cat>
            <c:strRef>
              <c:f>'act2016'!$B$26:$B$46</c:f>
              <c:strCache>
                <c:ptCount val="21"/>
                <c:pt idx="0">
                  <c:v>ARG</c:v>
                </c:pt>
                <c:pt idx="1">
                  <c:v>BRA</c:v>
                </c:pt>
                <c:pt idx="2">
                  <c:v>URY</c:v>
                </c:pt>
                <c:pt idx="3">
                  <c:v>BOL</c:v>
                </c:pt>
                <c:pt idx="4">
                  <c:v>COL</c:v>
                </c:pt>
                <c:pt idx="5">
                  <c:v>PER</c:v>
                </c:pt>
                <c:pt idx="6">
                  <c:v>PAN</c:v>
                </c:pt>
                <c:pt idx="7">
                  <c:v>ECU</c:v>
                </c:pt>
                <c:pt idx="8">
                  <c:v>CRI</c:v>
                </c:pt>
                <c:pt idx="9">
                  <c:v>MEX</c:v>
                </c:pt>
                <c:pt idx="10">
                  <c:v>GTM</c:v>
                </c:pt>
                <c:pt idx="11">
                  <c:v>VEN</c:v>
                </c:pt>
                <c:pt idx="12">
                  <c:v>NIC</c:v>
                </c:pt>
                <c:pt idx="13">
                  <c:v>DOM</c:v>
                </c:pt>
                <c:pt idx="14">
                  <c:v>PRY</c:v>
                </c:pt>
                <c:pt idx="15">
                  <c:v>SLV</c:v>
                </c:pt>
                <c:pt idx="16">
                  <c:v>HND</c:v>
                </c:pt>
                <c:pt idx="17">
                  <c:v>CHL</c:v>
                </c:pt>
                <c:pt idx="18">
                  <c:v>JAM</c:v>
                </c:pt>
                <c:pt idx="19">
                  <c:v>BRB</c:v>
                </c:pt>
                <c:pt idx="20">
                  <c:v>TTO</c:v>
                </c:pt>
              </c:strCache>
            </c:strRef>
          </c:cat>
          <c:val>
            <c:numRef>
              <c:f>'act2016'!$H$26:$H$46</c:f>
              <c:numCache>
                <c:formatCode>0%</c:formatCode>
                <c:ptCount val="21"/>
                <c:pt idx="0">
                  <c:v>3.287671232876712E-2</c:v>
                </c:pt>
                <c:pt idx="1">
                  <c:v>2.301369863013699E-2</c:v>
                </c:pt>
                <c:pt idx="2">
                  <c:v>0</c:v>
                </c:pt>
                <c:pt idx="3">
                  <c:v>4.9315068493150691E-2</c:v>
                </c:pt>
                <c:pt idx="4">
                  <c:v>4.10958904109589E-3</c:v>
                </c:pt>
                <c:pt idx="5">
                  <c:v>0</c:v>
                </c:pt>
                <c:pt idx="6">
                  <c:v>0</c:v>
                </c:pt>
                <c:pt idx="7">
                  <c:v>0</c:v>
                </c:pt>
                <c:pt idx="8">
                  <c:v>1.643835616438356E-2</c:v>
                </c:pt>
                <c:pt idx="9">
                  <c:v>0</c:v>
                </c:pt>
                <c:pt idx="10">
                  <c:v>0</c:v>
                </c:pt>
                <c:pt idx="11">
                  <c:v>0</c:v>
                </c:pt>
                <c:pt idx="12">
                  <c:v>0</c:v>
                </c:pt>
                <c:pt idx="13">
                  <c:v>1.5342465753424652E-2</c:v>
                </c:pt>
                <c:pt idx="14">
                  <c:v>2.4657534246575345E-2</c:v>
                </c:pt>
                <c:pt idx="15">
                  <c:v>0</c:v>
                </c:pt>
                <c:pt idx="16">
                  <c:v>1.6438356164383557E-2</c:v>
                </c:pt>
                <c:pt idx="17">
                  <c:v>1.6438356164383564E-2</c:v>
                </c:pt>
                <c:pt idx="18">
                  <c:v>1.5342465753424652E-2</c:v>
                </c:pt>
                <c:pt idx="19">
                  <c:v>0</c:v>
                </c:pt>
                <c:pt idx="20">
                  <c:v>0</c:v>
                </c:pt>
              </c:numCache>
            </c:numRef>
          </c:val>
          <c:extLst>
            <c:ext xmlns:c16="http://schemas.microsoft.com/office/drawing/2014/chart" uri="{C3380CC4-5D6E-409C-BE32-E72D297353CC}">
              <c16:uniqueId val="{00000005-68AB-4E83-9E07-1EA964BC8713}"/>
            </c:ext>
          </c:extLst>
        </c:ser>
        <c:dLbls>
          <c:showLegendKey val="0"/>
          <c:showVal val="0"/>
          <c:showCatName val="0"/>
          <c:showSerName val="0"/>
          <c:showPercent val="0"/>
          <c:showBubbleSize val="0"/>
        </c:dLbls>
        <c:gapWidth val="150"/>
        <c:overlap val="100"/>
        <c:axId val="231786752"/>
        <c:axId val="231796736"/>
      </c:barChart>
      <c:lineChart>
        <c:grouping val="standard"/>
        <c:varyColors val="0"/>
        <c:ser>
          <c:idx val="6"/>
          <c:order val="6"/>
          <c:tx>
            <c:strRef>
              <c:f>'act2016'!$J$24</c:f>
              <c:strCache>
                <c:ptCount val="1"/>
                <c:pt idx="0">
                  <c:v>ALC: 47%</c:v>
                </c:pt>
              </c:strCache>
            </c:strRef>
          </c:tx>
          <c:spPr>
            <a:ln>
              <a:prstDash val="sysDot"/>
            </a:ln>
          </c:spPr>
          <c:marker>
            <c:symbol val="none"/>
          </c:marker>
          <c:dLbls>
            <c:dLbl>
              <c:idx val="20"/>
              <c:layout>
                <c:manualLayout>
                  <c:x val="-2.0915029809407116E-2"/>
                  <c:y val="-3.6908876730164145E-2"/>
                </c:manualLayout>
              </c:layout>
              <c:spPr/>
              <c:txPr>
                <a:bodyPr/>
                <a:lstStyle/>
                <a:p>
                  <a:pPr>
                    <a:defRPr b="1"/>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68AB-4E83-9E07-1EA964BC871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'act2016'!$B$26:$B$46</c:f>
              <c:strCache>
                <c:ptCount val="21"/>
                <c:pt idx="0">
                  <c:v>ARG</c:v>
                </c:pt>
                <c:pt idx="1">
                  <c:v>BRA</c:v>
                </c:pt>
                <c:pt idx="2">
                  <c:v>URY</c:v>
                </c:pt>
                <c:pt idx="3">
                  <c:v>BOL</c:v>
                </c:pt>
                <c:pt idx="4">
                  <c:v>COL</c:v>
                </c:pt>
                <c:pt idx="5">
                  <c:v>PER</c:v>
                </c:pt>
                <c:pt idx="6">
                  <c:v>PAN</c:v>
                </c:pt>
                <c:pt idx="7">
                  <c:v>ECU</c:v>
                </c:pt>
                <c:pt idx="8">
                  <c:v>CRI</c:v>
                </c:pt>
                <c:pt idx="9">
                  <c:v>MEX</c:v>
                </c:pt>
                <c:pt idx="10">
                  <c:v>GTM</c:v>
                </c:pt>
                <c:pt idx="11">
                  <c:v>VEN</c:v>
                </c:pt>
                <c:pt idx="12">
                  <c:v>NIC</c:v>
                </c:pt>
                <c:pt idx="13">
                  <c:v>DOM</c:v>
                </c:pt>
                <c:pt idx="14">
                  <c:v>PRY</c:v>
                </c:pt>
                <c:pt idx="15">
                  <c:v>SLV</c:v>
                </c:pt>
                <c:pt idx="16">
                  <c:v>HND</c:v>
                </c:pt>
                <c:pt idx="17">
                  <c:v>CHL</c:v>
                </c:pt>
                <c:pt idx="18">
                  <c:v>JAM</c:v>
                </c:pt>
                <c:pt idx="19">
                  <c:v>BRB</c:v>
                </c:pt>
                <c:pt idx="20">
                  <c:v>TTO</c:v>
                </c:pt>
              </c:strCache>
            </c:strRef>
          </c:cat>
          <c:val>
            <c:numRef>
              <c:f>'act2016'!$J$26:$J$46</c:f>
              <c:numCache>
                <c:formatCode>0%</c:formatCode>
                <c:ptCount val="21"/>
                <c:pt idx="0">
                  <c:v>0.47</c:v>
                </c:pt>
                <c:pt idx="1">
                  <c:v>0.47</c:v>
                </c:pt>
                <c:pt idx="2">
                  <c:v>0.47</c:v>
                </c:pt>
                <c:pt idx="3">
                  <c:v>0.47</c:v>
                </c:pt>
                <c:pt idx="4">
                  <c:v>0.47</c:v>
                </c:pt>
                <c:pt idx="5">
                  <c:v>0.47</c:v>
                </c:pt>
                <c:pt idx="6">
                  <c:v>0.47</c:v>
                </c:pt>
                <c:pt idx="7">
                  <c:v>0.47</c:v>
                </c:pt>
                <c:pt idx="8">
                  <c:v>0.47</c:v>
                </c:pt>
                <c:pt idx="9">
                  <c:v>0.47</c:v>
                </c:pt>
                <c:pt idx="10">
                  <c:v>0.47</c:v>
                </c:pt>
                <c:pt idx="11">
                  <c:v>0.47</c:v>
                </c:pt>
                <c:pt idx="12">
                  <c:v>0.47</c:v>
                </c:pt>
                <c:pt idx="13">
                  <c:v>0.47</c:v>
                </c:pt>
                <c:pt idx="14">
                  <c:v>0.47</c:v>
                </c:pt>
                <c:pt idx="15">
                  <c:v>0.47</c:v>
                </c:pt>
                <c:pt idx="16">
                  <c:v>0.47</c:v>
                </c:pt>
                <c:pt idx="17">
                  <c:v>0.47</c:v>
                </c:pt>
                <c:pt idx="18">
                  <c:v>0.47</c:v>
                </c:pt>
                <c:pt idx="19">
                  <c:v>0.47</c:v>
                </c:pt>
                <c:pt idx="20">
                  <c:v>0.47</c:v>
                </c:pt>
              </c:numCache>
            </c:numRef>
          </c:val>
          <c:smooth val="0"/>
          <c:extLst>
            <c:ext xmlns:c16="http://schemas.microsoft.com/office/drawing/2014/chart" uri="{C3380CC4-5D6E-409C-BE32-E72D297353CC}">
              <c16:uniqueId val="{00000007-68AB-4E83-9E07-1EA964BC8713}"/>
            </c:ext>
          </c:extLst>
        </c:ser>
        <c:dLbls>
          <c:showLegendKey val="0"/>
          <c:showVal val="0"/>
          <c:showCatName val="0"/>
          <c:showSerName val="0"/>
          <c:showPercent val="0"/>
          <c:showBubbleSize val="0"/>
        </c:dLbls>
        <c:marker val="1"/>
        <c:smooth val="0"/>
        <c:axId val="231786752"/>
        <c:axId val="231796736"/>
      </c:lineChart>
      <c:catAx>
        <c:axId val="231786752"/>
        <c:scaling>
          <c:orientation val="minMax"/>
        </c:scaling>
        <c:delete val="0"/>
        <c:axPos val="b"/>
        <c:numFmt formatCode="General" sourceLinked="0"/>
        <c:majorTickMark val="out"/>
        <c:minorTickMark val="none"/>
        <c:tickLblPos val="nextTo"/>
        <c:crossAx val="231796736"/>
        <c:crosses val="autoZero"/>
        <c:auto val="1"/>
        <c:lblAlgn val="ctr"/>
        <c:lblOffset val="100"/>
        <c:noMultiLvlLbl val="0"/>
      </c:catAx>
      <c:valAx>
        <c:axId val="231796736"/>
        <c:scaling>
          <c:orientation val="minMax"/>
        </c:scaling>
        <c:delete val="0"/>
        <c:axPos val="l"/>
        <c:title>
          <c:tx>
            <c:rich>
              <a:bodyPr rot="-5400000" vert="horz"/>
              <a:lstStyle/>
              <a:p>
                <a:pPr>
                  <a:defRPr/>
                </a:pPr>
                <a:r>
                  <a:rPr lang="en-US"/>
                  <a:t>Costos no salariales como porcentaje (%) del salario anual</a:t>
                </a:r>
              </a:p>
            </c:rich>
          </c:tx>
          <c:overlay val="0"/>
        </c:title>
        <c:numFmt formatCode="0%" sourceLinked="1"/>
        <c:majorTickMark val="out"/>
        <c:minorTickMark val="none"/>
        <c:tickLblPos val="nextTo"/>
        <c:crossAx val="231786752"/>
        <c:crosses val="autoZero"/>
        <c:crossBetween val="between"/>
      </c:valAx>
    </c:plotArea>
    <c:legend>
      <c:legendPos val="b"/>
      <c:layout>
        <c:manualLayout>
          <c:xMode val="edge"/>
          <c:yMode val="edge"/>
          <c:x val="7.993370319816058E-2"/>
          <c:y val="0.87492250104623592"/>
          <c:w val="0.84710413296908615"/>
          <c:h val="0.10662306058868205"/>
        </c:manualLayout>
      </c:layout>
      <c:overlay val="0"/>
    </c:legend>
    <c:plotVisOnly val="1"/>
    <c:dispBlanksAs val="gap"/>
    <c:showDLblsOverMax val="0"/>
  </c:chart>
  <c:spPr>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15_16_17'!$H$3</c:f>
              <c:strCache>
                <c:ptCount val="1"/>
                <c:pt idx="0">
                  <c:v>Procedural inconveniences</c:v>
                </c:pt>
              </c:strCache>
            </c:strRef>
          </c:tx>
          <c:spPr>
            <a:solidFill>
              <a:schemeClr val="accent1"/>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001-6F33-4E2F-8746-2CDFB8938D9E}"/>
              </c:ext>
            </c:extLst>
          </c:dPt>
          <c:dPt>
            <c:idx val="23"/>
            <c:invertIfNegative val="0"/>
            <c:bubble3D val="0"/>
            <c:spPr>
              <a:solidFill>
                <a:schemeClr val="accent6">
                  <a:lumMod val="75000"/>
                </a:schemeClr>
              </a:solidFill>
              <a:ln>
                <a:noFill/>
              </a:ln>
              <a:effectLst/>
            </c:spPr>
            <c:extLst>
              <c:ext xmlns:c16="http://schemas.microsoft.com/office/drawing/2014/chart" uri="{C3380CC4-5D6E-409C-BE32-E72D297353CC}">
                <c16:uniqueId val="{00000003-6F33-4E2F-8746-2CDFB8938D9E}"/>
              </c:ext>
            </c:extLst>
          </c:dPt>
          <c:cat>
            <c:strRef>
              <c:f>'Figure 15_16_17'!$G$4:$G$27</c:f>
              <c:strCache>
                <c:ptCount val="24"/>
                <c:pt idx="0">
                  <c:v>ECU</c:v>
                </c:pt>
                <c:pt idx="1">
                  <c:v>GTM</c:v>
                </c:pt>
                <c:pt idx="2">
                  <c:v>NIC</c:v>
                </c:pt>
                <c:pt idx="3">
                  <c:v>BRA</c:v>
                </c:pt>
                <c:pt idx="4">
                  <c:v>MEX</c:v>
                </c:pt>
                <c:pt idx="5">
                  <c:v>CRI</c:v>
                </c:pt>
                <c:pt idx="6">
                  <c:v>SLV</c:v>
                </c:pt>
                <c:pt idx="7">
                  <c:v>JAM</c:v>
                </c:pt>
                <c:pt idx="8">
                  <c:v>HND</c:v>
                </c:pt>
                <c:pt idx="9">
                  <c:v>BRB</c:v>
                </c:pt>
                <c:pt idx="10">
                  <c:v>PRY</c:v>
                </c:pt>
                <c:pt idx="11">
                  <c:v>COL</c:v>
                </c:pt>
                <c:pt idx="12">
                  <c:v>ARG</c:v>
                </c:pt>
                <c:pt idx="13">
                  <c:v>Caribe</c:v>
                </c:pt>
                <c:pt idx="14">
                  <c:v>LAC</c:v>
                </c:pt>
                <c:pt idx="15">
                  <c:v>LA </c:v>
                </c:pt>
                <c:pt idx="16">
                  <c:v>BHM</c:v>
                </c:pt>
                <c:pt idx="17">
                  <c:v>URY</c:v>
                </c:pt>
                <c:pt idx="18">
                  <c:v>BOL</c:v>
                </c:pt>
                <c:pt idx="19">
                  <c:v>CHL</c:v>
                </c:pt>
                <c:pt idx="20">
                  <c:v>PER</c:v>
                </c:pt>
                <c:pt idx="21">
                  <c:v>DOM</c:v>
                </c:pt>
                <c:pt idx="22">
                  <c:v>PAN</c:v>
                </c:pt>
                <c:pt idx="23">
                  <c:v>VEN</c:v>
                </c:pt>
              </c:strCache>
            </c:strRef>
          </c:cat>
          <c:val>
            <c:numRef>
              <c:f>'Figure 15_16_17'!$H$4:$H$27</c:f>
              <c:numCache>
                <c:formatCode>_(* #,##0.00_);_(* \(#,##0.00\);_(* "-"??_);_(@_)</c:formatCode>
                <c:ptCount val="24"/>
                <c:pt idx="0">
                  <c:v>0</c:v>
                </c:pt>
                <c:pt idx="1">
                  <c:v>0</c:v>
                </c:pt>
                <c:pt idx="2">
                  <c:v>0</c:v>
                </c:pt>
                <c:pt idx="3">
                  <c:v>0.33333333333333298</c:v>
                </c:pt>
                <c:pt idx="4">
                  <c:v>0.33333333333333298</c:v>
                </c:pt>
                <c:pt idx="5">
                  <c:v>0.3333333432674408</c:v>
                </c:pt>
                <c:pt idx="6">
                  <c:v>0.3333333432674408</c:v>
                </c:pt>
                <c:pt idx="7">
                  <c:v>0.3333333432674408</c:v>
                </c:pt>
                <c:pt idx="8">
                  <c:v>0.3333333432674408</c:v>
                </c:pt>
                <c:pt idx="9">
                  <c:v>0.3333333432674408</c:v>
                </c:pt>
                <c:pt idx="10">
                  <c:v>0.3333333432674408</c:v>
                </c:pt>
                <c:pt idx="11">
                  <c:v>0.3333333432674408</c:v>
                </c:pt>
                <c:pt idx="12">
                  <c:v>0.3333333432674408</c:v>
                </c:pt>
                <c:pt idx="13">
                  <c:v>0.3888888955116272</c:v>
                </c:pt>
                <c:pt idx="14">
                  <c:v>0.46031746788630407</c:v>
                </c:pt>
                <c:pt idx="15">
                  <c:v>0.47222222994875018</c:v>
                </c:pt>
                <c:pt idx="16">
                  <c:v>0.5</c:v>
                </c:pt>
                <c:pt idx="17">
                  <c:v>0.5</c:v>
                </c:pt>
                <c:pt idx="18">
                  <c:v>0.5</c:v>
                </c:pt>
                <c:pt idx="19">
                  <c:v>0.66666666666666596</c:v>
                </c:pt>
                <c:pt idx="20">
                  <c:v>0.66666668653488159</c:v>
                </c:pt>
                <c:pt idx="21">
                  <c:v>0.66666668653488159</c:v>
                </c:pt>
                <c:pt idx="22">
                  <c:v>1.3333333730697632</c:v>
                </c:pt>
                <c:pt idx="23">
                  <c:v>1.5</c:v>
                </c:pt>
              </c:numCache>
            </c:numRef>
          </c:val>
          <c:extLst>
            <c:ext xmlns:c16="http://schemas.microsoft.com/office/drawing/2014/chart" uri="{C3380CC4-5D6E-409C-BE32-E72D297353CC}">
              <c16:uniqueId val="{00000004-6F33-4E2F-8746-2CDFB8938D9E}"/>
            </c:ext>
          </c:extLst>
        </c:ser>
        <c:dLbls>
          <c:showLegendKey val="0"/>
          <c:showVal val="0"/>
          <c:showCatName val="0"/>
          <c:showSerName val="0"/>
          <c:showPercent val="0"/>
          <c:showBubbleSize val="0"/>
        </c:dLbls>
        <c:gapWidth val="219"/>
        <c:overlap val="-27"/>
        <c:axId val="236775680"/>
        <c:axId val="236781568"/>
      </c:barChart>
      <c:catAx>
        <c:axId val="236775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236781568"/>
        <c:crosses val="autoZero"/>
        <c:auto val="1"/>
        <c:lblAlgn val="ctr"/>
        <c:lblOffset val="100"/>
        <c:noMultiLvlLbl val="0"/>
      </c:catAx>
      <c:valAx>
        <c:axId val="2367815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Index values 0 to 6</a:t>
                </a:r>
              </a:p>
            </c:rich>
          </c:tx>
          <c:overlay val="0"/>
        </c:title>
        <c:numFmt formatCode="#,##0.0" sourceLinked="0"/>
        <c:majorTickMark val="none"/>
        <c:minorTickMark val="none"/>
        <c:tickLblPos val="nextTo"/>
        <c:spPr>
          <a:noFill/>
          <a:ln>
            <a:noFill/>
          </a:ln>
          <a:effectLst/>
        </c:spPr>
        <c:txPr>
          <a:bodyPr rot="-60000000" vert="horz"/>
          <a:lstStyle/>
          <a:p>
            <a:pPr>
              <a:defRPr/>
            </a:pPr>
            <a:endParaRPr lang="en-US"/>
          </a:p>
        </c:txPr>
        <c:crossAx val="2367756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15_16_17 (2)'!$B$3</c:f>
              <c:strCache>
                <c:ptCount val="1"/>
                <c:pt idx="0">
                  <c:v>Difficulty of dismissal</c:v>
                </c:pt>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ACF7-4A2E-8AE7-63078113940F}"/>
              </c:ext>
            </c:extLst>
          </c:dPt>
          <c:dPt>
            <c:idx val="12"/>
            <c:invertIfNegative val="0"/>
            <c:bubble3D val="0"/>
            <c:spPr>
              <a:solidFill>
                <a:schemeClr val="accent6"/>
              </a:solidFill>
              <a:ln>
                <a:noFill/>
              </a:ln>
              <a:effectLst/>
            </c:spPr>
            <c:extLst>
              <c:ext xmlns:c16="http://schemas.microsoft.com/office/drawing/2014/chart" uri="{C3380CC4-5D6E-409C-BE32-E72D297353CC}">
                <c16:uniqueId val="{00000002-ACF7-4A2E-8AE7-63078113940F}"/>
              </c:ext>
            </c:extLst>
          </c:dPt>
          <c:dPt>
            <c:idx val="13"/>
            <c:invertIfNegative val="0"/>
            <c:bubble3D val="0"/>
            <c:spPr>
              <a:solidFill>
                <a:schemeClr val="accent6"/>
              </a:solidFill>
              <a:ln>
                <a:noFill/>
              </a:ln>
              <a:effectLst/>
            </c:spPr>
            <c:extLst>
              <c:ext xmlns:c16="http://schemas.microsoft.com/office/drawing/2014/chart" uri="{C3380CC4-5D6E-409C-BE32-E72D297353CC}">
                <c16:uniqueId val="{00000004-ACF7-4A2E-8AE7-63078113940F}"/>
              </c:ext>
            </c:extLst>
          </c:dPt>
          <c:dPt>
            <c:idx val="15"/>
            <c:invertIfNegative val="0"/>
            <c:bubble3D val="0"/>
            <c:spPr>
              <a:solidFill>
                <a:schemeClr val="accent6"/>
              </a:solidFill>
              <a:ln>
                <a:noFill/>
              </a:ln>
              <a:effectLst/>
            </c:spPr>
            <c:extLst>
              <c:ext xmlns:c16="http://schemas.microsoft.com/office/drawing/2014/chart" uri="{C3380CC4-5D6E-409C-BE32-E72D297353CC}">
                <c16:uniqueId val="{00000006-ACF7-4A2E-8AE7-63078113940F}"/>
              </c:ext>
            </c:extLst>
          </c:dPt>
          <c:dPt>
            <c:idx val="23"/>
            <c:invertIfNegative val="0"/>
            <c:bubble3D val="0"/>
            <c:extLst>
              <c:ext xmlns:c16="http://schemas.microsoft.com/office/drawing/2014/chart" uri="{C3380CC4-5D6E-409C-BE32-E72D297353CC}">
                <c16:uniqueId val="{00000007-ACF7-4A2E-8AE7-63078113940F}"/>
              </c:ext>
            </c:extLst>
          </c:dPt>
          <c:cat>
            <c:strRef>
              <c:f>'Figure 15_16_17 (2)'!$A$4:$A$27</c:f>
              <c:strCache>
                <c:ptCount val="24"/>
                <c:pt idx="0">
                  <c:v>DOM</c:v>
                </c:pt>
                <c:pt idx="1">
                  <c:v>GTM</c:v>
                </c:pt>
                <c:pt idx="2">
                  <c:v>BRB</c:v>
                </c:pt>
                <c:pt idx="3">
                  <c:v>SLV</c:v>
                </c:pt>
                <c:pt idx="4">
                  <c:v>CRI</c:v>
                </c:pt>
                <c:pt idx="5">
                  <c:v>ECU</c:v>
                </c:pt>
                <c:pt idx="6">
                  <c:v>BRA</c:v>
                </c:pt>
                <c:pt idx="7">
                  <c:v>ARG</c:v>
                </c:pt>
                <c:pt idx="8">
                  <c:v>COL</c:v>
                </c:pt>
                <c:pt idx="9">
                  <c:v>JAM</c:v>
                </c:pt>
                <c:pt idx="10">
                  <c:v>NIC</c:v>
                </c:pt>
                <c:pt idx="11">
                  <c:v>URY</c:v>
                </c:pt>
                <c:pt idx="12">
                  <c:v>Caribe</c:v>
                </c:pt>
                <c:pt idx="13">
                  <c:v>LAC</c:v>
                </c:pt>
                <c:pt idx="14">
                  <c:v>PER</c:v>
                </c:pt>
                <c:pt idx="15">
                  <c:v>LA</c:v>
                </c:pt>
                <c:pt idx="16">
                  <c:v>BHS</c:v>
                </c:pt>
                <c:pt idx="17">
                  <c:v>PAN</c:v>
                </c:pt>
                <c:pt idx="18">
                  <c:v>PRY</c:v>
                </c:pt>
                <c:pt idx="19">
                  <c:v>CHL</c:v>
                </c:pt>
                <c:pt idx="20">
                  <c:v>MEX</c:v>
                </c:pt>
                <c:pt idx="21">
                  <c:v>HND</c:v>
                </c:pt>
                <c:pt idx="22">
                  <c:v>BOL</c:v>
                </c:pt>
                <c:pt idx="23">
                  <c:v>VEN</c:v>
                </c:pt>
              </c:strCache>
            </c:strRef>
          </c:cat>
          <c:val>
            <c:numRef>
              <c:f>'Figure 15_16_17 (2)'!$B$4:$B$27</c:f>
              <c:numCache>
                <c:formatCode>0.0</c:formatCode>
                <c:ptCount val="24"/>
                <c:pt idx="0">
                  <c:v>1.4</c:v>
                </c:pt>
                <c:pt idx="1">
                  <c:v>1.6</c:v>
                </c:pt>
                <c:pt idx="2">
                  <c:v>1.8000000000000003</c:v>
                </c:pt>
                <c:pt idx="3">
                  <c:v>1.8000000000000003</c:v>
                </c:pt>
                <c:pt idx="4">
                  <c:v>2</c:v>
                </c:pt>
                <c:pt idx="5">
                  <c:v>2</c:v>
                </c:pt>
                <c:pt idx="6">
                  <c:v>2.2000000000000002</c:v>
                </c:pt>
                <c:pt idx="7">
                  <c:v>2.4000000000000004</c:v>
                </c:pt>
                <c:pt idx="8">
                  <c:v>2.4000000000000004</c:v>
                </c:pt>
                <c:pt idx="9">
                  <c:v>2.4000000000000004</c:v>
                </c:pt>
                <c:pt idx="10">
                  <c:v>2.4000000000000004</c:v>
                </c:pt>
                <c:pt idx="11">
                  <c:v>2.4000000000000004</c:v>
                </c:pt>
                <c:pt idx="12">
                  <c:v>2.4000000000000004</c:v>
                </c:pt>
                <c:pt idx="13">
                  <c:v>2.7904761904761903</c:v>
                </c:pt>
                <c:pt idx="14">
                  <c:v>2.8000000000000003</c:v>
                </c:pt>
                <c:pt idx="15">
                  <c:v>2.8555555555555552</c:v>
                </c:pt>
                <c:pt idx="16">
                  <c:v>3</c:v>
                </c:pt>
                <c:pt idx="17">
                  <c:v>3</c:v>
                </c:pt>
                <c:pt idx="18">
                  <c:v>3</c:v>
                </c:pt>
                <c:pt idx="19">
                  <c:v>3.2</c:v>
                </c:pt>
                <c:pt idx="20">
                  <c:v>3.4</c:v>
                </c:pt>
                <c:pt idx="21">
                  <c:v>4.2</c:v>
                </c:pt>
                <c:pt idx="22">
                  <c:v>5.2</c:v>
                </c:pt>
                <c:pt idx="23">
                  <c:v>6.0000000000000009</c:v>
                </c:pt>
              </c:numCache>
            </c:numRef>
          </c:val>
          <c:extLst>
            <c:ext xmlns:c16="http://schemas.microsoft.com/office/drawing/2014/chart" uri="{C3380CC4-5D6E-409C-BE32-E72D297353CC}">
              <c16:uniqueId val="{00000008-ACF7-4A2E-8AE7-63078113940F}"/>
            </c:ext>
          </c:extLst>
        </c:ser>
        <c:dLbls>
          <c:showLegendKey val="0"/>
          <c:showVal val="0"/>
          <c:showCatName val="0"/>
          <c:showSerName val="0"/>
          <c:showPercent val="0"/>
          <c:showBubbleSize val="0"/>
        </c:dLbls>
        <c:gapWidth val="219"/>
        <c:overlap val="-27"/>
        <c:axId val="237245568"/>
        <c:axId val="237247104"/>
      </c:barChart>
      <c:catAx>
        <c:axId val="237245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237247104"/>
        <c:crosses val="autoZero"/>
        <c:auto val="1"/>
        <c:lblAlgn val="ctr"/>
        <c:lblOffset val="100"/>
        <c:noMultiLvlLbl val="0"/>
      </c:catAx>
      <c:valAx>
        <c:axId val="237247104"/>
        <c:scaling>
          <c:orientation val="minMax"/>
          <c:max val="6"/>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900" b="1" i="0" baseline="0">
                    <a:effectLst/>
                    <a:latin typeface="Arial" panose="020B0604020202020204" pitchFamily="34" charset="0"/>
                    <a:cs typeface="Arial" panose="020B0604020202020204" pitchFamily="34" charset="0"/>
                  </a:rPr>
                  <a:t>Index values 0 to 6</a:t>
                </a:r>
                <a:endParaRPr lang="en-US" sz="900">
                  <a:effectLst/>
                  <a:latin typeface="Arial" panose="020B0604020202020204" pitchFamily="34" charset="0"/>
                  <a:cs typeface="Arial" panose="020B0604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sz="900">
                  <a:latin typeface="Arial" panose="020B0604020202020204" pitchFamily="34" charset="0"/>
                  <a:cs typeface="Arial" panose="020B0604020202020204" pitchFamily="34" charset="0"/>
                </a:endParaRPr>
              </a:p>
            </c:rich>
          </c:tx>
          <c:overlay val="0"/>
        </c:title>
        <c:numFmt formatCode="#,##0" sourceLinked="0"/>
        <c:majorTickMark val="none"/>
        <c:minorTickMark val="none"/>
        <c:tickLblPos val="nextTo"/>
        <c:spPr>
          <a:noFill/>
          <a:ln>
            <a:noFill/>
          </a:ln>
          <a:effectLst/>
        </c:spPr>
        <c:txPr>
          <a:bodyPr rot="-60000000" vert="horz"/>
          <a:lstStyle/>
          <a:p>
            <a:pPr>
              <a:defRPr/>
            </a:pPr>
            <a:endParaRPr lang="en-US"/>
          </a:p>
        </c:txPr>
        <c:crossAx val="2372455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15_16_17 (2)'!$E$3</c:f>
              <c:strCache>
                <c:ptCount val="1"/>
                <c:pt idx="0">
                  <c:v>Notice&amp;severance pay-individual dismissal</c:v>
                </c:pt>
              </c:strCache>
            </c:strRef>
          </c:tx>
          <c:spPr>
            <a:solidFill>
              <a:schemeClr val="accent1"/>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001-BD48-4C92-85F2-44C2A5056B5B}"/>
              </c:ext>
            </c:extLst>
          </c:dPt>
          <c:dPt>
            <c:idx val="8"/>
            <c:invertIfNegative val="0"/>
            <c:bubble3D val="0"/>
            <c:spPr>
              <a:solidFill>
                <a:schemeClr val="accent6"/>
              </a:solidFill>
              <a:ln>
                <a:noFill/>
              </a:ln>
              <a:effectLst/>
            </c:spPr>
            <c:extLst>
              <c:ext xmlns:c16="http://schemas.microsoft.com/office/drawing/2014/chart" uri="{C3380CC4-5D6E-409C-BE32-E72D297353CC}">
                <c16:uniqueId val="{00000003-BD48-4C92-85F2-44C2A5056B5B}"/>
              </c:ext>
            </c:extLst>
          </c:dPt>
          <c:dPt>
            <c:idx val="12"/>
            <c:invertIfNegative val="0"/>
            <c:bubble3D val="0"/>
            <c:spPr>
              <a:solidFill>
                <a:schemeClr val="accent6"/>
              </a:solidFill>
              <a:ln>
                <a:noFill/>
              </a:ln>
              <a:effectLst/>
            </c:spPr>
            <c:extLst>
              <c:ext xmlns:c16="http://schemas.microsoft.com/office/drawing/2014/chart" uri="{C3380CC4-5D6E-409C-BE32-E72D297353CC}">
                <c16:uniqueId val="{00000005-BD48-4C92-85F2-44C2A5056B5B}"/>
              </c:ext>
            </c:extLst>
          </c:dPt>
          <c:dPt>
            <c:idx val="13"/>
            <c:invertIfNegative val="0"/>
            <c:bubble3D val="0"/>
            <c:spPr>
              <a:solidFill>
                <a:schemeClr val="accent6"/>
              </a:solidFill>
              <a:ln>
                <a:noFill/>
              </a:ln>
              <a:effectLst/>
            </c:spPr>
            <c:extLst>
              <c:ext xmlns:c16="http://schemas.microsoft.com/office/drawing/2014/chart" uri="{C3380CC4-5D6E-409C-BE32-E72D297353CC}">
                <c16:uniqueId val="{00000007-BD48-4C92-85F2-44C2A5056B5B}"/>
              </c:ext>
            </c:extLst>
          </c:dPt>
          <c:dPt>
            <c:idx val="23"/>
            <c:invertIfNegative val="0"/>
            <c:bubble3D val="0"/>
            <c:extLst>
              <c:ext xmlns:c16="http://schemas.microsoft.com/office/drawing/2014/chart" uri="{C3380CC4-5D6E-409C-BE32-E72D297353CC}">
                <c16:uniqueId val="{00000008-BD48-4C92-85F2-44C2A5056B5B}"/>
              </c:ext>
            </c:extLst>
          </c:dPt>
          <c:cat>
            <c:strRef>
              <c:f>'Figure 15_16_17 (2)'!$D$4:$D$27</c:f>
              <c:strCache>
                <c:ptCount val="24"/>
                <c:pt idx="0">
                  <c:v>PER</c:v>
                </c:pt>
                <c:pt idx="1">
                  <c:v>VEN</c:v>
                </c:pt>
                <c:pt idx="2">
                  <c:v>PAN</c:v>
                </c:pt>
                <c:pt idx="3">
                  <c:v>HND</c:v>
                </c:pt>
                <c:pt idx="4">
                  <c:v>MEX</c:v>
                </c:pt>
                <c:pt idx="5">
                  <c:v>BOL</c:v>
                </c:pt>
                <c:pt idx="6">
                  <c:v>BRB</c:v>
                </c:pt>
                <c:pt idx="7">
                  <c:v>JAM</c:v>
                </c:pt>
                <c:pt idx="8">
                  <c:v>Caribe</c:v>
                </c:pt>
                <c:pt idx="9">
                  <c:v>COL</c:v>
                </c:pt>
                <c:pt idx="10">
                  <c:v>NIC</c:v>
                </c:pt>
                <c:pt idx="11">
                  <c:v>PRY</c:v>
                </c:pt>
                <c:pt idx="12">
                  <c:v>LAC</c:v>
                </c:pt>
                <c:pt idx="13">
                  <c:v>LA</c:v>
                </c:pt>
                <c:pt idx="14">
                  <c:v>BHS</c:v>
                </c:pt>
                <c:pt idx="15">
                  <c:v>URY</c:v>
                </c:pt>
                <c:pt idx="16">
                  <c:v>CRI</c:v>
                </c:pt>
                <c:pt idx="17">
                  <c:v>SLV</c:v>
                </c:pt>
                <c:pt idx="18">
                  <c:v>BRA</c:v>
                </c:pt>
                <c:pt idx="19">
                  <c:v>CHL</c:v>
                </c:pt>
                <c:pt idx="20">
                  <c:v>DOM</c:v>
                </c:pt>
                <c:pt idx="21">
                  <c:v>GTM</c:v>
                </c:pt>
                <c:pt idx="22">
                  <c:v>ARG</c:v>
                </c:pt>
                <c:pt idx="23">
                  <c:v>ECU</c:v>
                </c:pt>
              </c:strCache>
            </c:strRef>
          </c:cat>
          <c:val>
            <c:numRef>
              <c:f>'Figure 15_16_17 (2)'!$E$4:$E$27</c:f>
              <c:numCache>
                <c:formatCode>0.0</c:formatCode>
                <c:ptCount val="24"/>
                <c:pt idx="0">
                  <c:v>0</c:v>
                </c:pt>
                <c:pt idx="1">
                  <c:v>0</c:v>
                </c:pt>
                <c:pt idx="2">
                  <c:v>0.2857142857142857</c:v>
                </c:pt>
                <c:pt idx="3">
                  <c:v>1</c:v>
                </c:pt>
                <c:pt idx="4">
                  <c:v>1.3333333333333333</c:v>
                </c:pt>
                <c:pt idx="5">
                  <c:v>1.4285714285714284</c:v>
                </c:pt>
                <c:pt idx="6">
                  <c:v>1.4285714285714284</c:v>
                </c:pt>
                <c:pt idx="7">
                  <c:v>1.4761904761904761</c:v>
                </c:pt>
                <c:pt idx="8">
                  <c:v>1.5714285714285714</c:v>
                </c:pt>
                <c:pt idx="9">
                  <c:v>1.6190476190476188</c:v>
                </c:pt>
                <c:pt idx="10">
                  <c:v>1.7142857142857142</c:v>
                </c:pt>
                <c:pt idx="11">
                  <c:v>1.7142857142857142</c:v>
                </c:pt>
                <c:pt idx="12">
                  <c:v>1.768707482993197</c:v>
                </c:pt>
                <c:pt idx="13">
                  <c:v>1.8015873015873014</c:v>
                </c:pt>
                <c:pt idx="14">
                  <c:v>1.8095238095238095</c:v>
                </c:pt>
                <c:pt idx="15">
                  <c:v>1.9047619047619047</c:v>
                </c:pt>
                <c:pt idx="16">
                  <c:v>2.0476190476190474</c:v>
                </c:pt>
                <c:pt idx="17">
                  <c:v>2.2857142857142856</c:v>
                </c:pt>
                <c:pt idx="18">
                  <c:v>2.333333333333333</c:v>
                </c:pt>
                <c:pt idx="19">
                  <c:v>2.3809523809523805</c:v>
                </c:pt>
                <c:pt idx="20">
                  <c:v>2.4761904761904763</c:v>
                </c:pt>
                <c:pt idx="21">
                  <c:v>2.6666666666666665</c:v>
                </c:pt>
                <c:pt idx="22">
                  <c:v>2.9523809523809521</c:v>
                </c:pt>
                <c:pt idx="23">
                  <c:v>4.2857142857142856</c:v>
                </c:pt>
              </c:numCache>
            </c:numRef>
          </c:val>
          <c:extLst>
            <c:ext xmlns:c16="http://schemas.microsoft.com/office/drawing/2014/chart" uri="{C3380CC4-5D6E-409C-BE32-E72D297353CC}">
              <c16:uniqueId val="{00000009-BD48-4C92-85F2-44C2A5056B5B}"/>
            </c:ext>
          </c:extLst>
        </c:ser>
        <c:dLbls>
          <c:showLegendKey val="0"/>
          <c:showVal val="0"/>
          <c:showCatName val="0"/>
          <c:showSerName val="0"/>
          <c:showPercent val="0"/>
          <c:showBubbleSize val="0"/>
        </c:dLbls>
        <c:gapWidth val="219"/>
        <c:overlap val="-27"/>
        <c:axId val="237289472"/>
        <c:axId val="237291008"/>
      </c:barChart>
      <c:catAx>
        <c:axId val="237289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237291008"/>
        <c:crosses val="autoZero"/>
        <c:auto val="1"/>
        <c:lblAlgn val="ctr"/>
        <c:lblOffset val="100"/>
        <c:noMultiLvlLbl val="0"/>
      </c:catAx>
      <c:valAx>
        <c:axId val="237291008"/>
        <c:scaling>
          <c:orientation val="minMax"/>
          <c:max val="6"/>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lgn="ctr" rtl="0">
                  <a:defRPr/>
                </a:pPr>
                <a:r>
                  <a:rPr lang="en-US"/>
                  <a:t>Index values 0 to 6</a:t>
                </a:r>
              </a:p>
              <a:p>
                <a:pPr algn="ctr" rtl="0">
                  <a:defRPr/>
                </a:pPr>
                <a:endParaRPr lang="en-US"/>
              </a:p>
            </c:rich>
          </c:tx>
          <c:overlay val="0"/>
        </c:title>
        <c:numFmt formatCode="#,##0" sourceLinked="0"/>
        <c:majorTickMark val="none"/>
        <c:minorTickMark val="none"/>
        <c:tickLblPos val="nextTo"/>
        <c:spPr>
          <a:noFill/>
          <a:ln>
            <a:noFill/>
          </a:ln>
          <a:effectLst/>
        </c:spPr>
        <c:txPr>
          <a:bodyPr rot="-60000000" vert="horz"/>
          <a:lstStyle/>
          <a:p>
            <a:pPr>
              <a:defRPr/>
            </a:pPr>
            <a:endParaRPr lang="en-US"/>
          </a:p>
        </c:txPr>
        <c:crossAx val="2372894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15_16_17 (2)'!$H$3</c:f>
              <c:strCache>
                <c:ptCount val="1"/>
                <c:pt idx="0">
                  <c:v>Procedural inconveniences</c:v>
                </c:pt>
              </c:strCache>
            </c:strRef>
          </c:tx>
          <c:spPr>
            <a:solidFill>
              <a:schemeClr val="accent1"/>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001-A685-4BF7-98A7-CBC4C4AC821D}"/>
              </c:ext>
            </c:extLst>
          </c:dPt>
          <c:dPt>
            <c:idx val="13"/>
            <c:invertIfNegative val="0"/>
            <c:bubble3D val="0"/>
            <c:spPr>
              <a:solidFill>
                <a:schemeClr val="accent6"/>
              </a:solidFill>
              <a:ln>
                <a:noFill/>
              </a:ln>
              <a:effectLst/>
            </c:spPr>
            <c:extLst>
              <c:ext xmlns:c16="http://schemas.microsoft.com/office/drawing/2014/chart" uri="{C3380CC4-5D6E-409C-BE32-E72D297353CC}">
                <c16:uniqueId val="{00000003-A685-4BF7-98A7-CBC4C4AC821D}"/>
              </c:ext>
            </c:extLst>
          </c:dPt>
          <c:dPt>
            <c:idx val="14"/>
            <c:invertIfNegative val="0"/>
            <c:bubble3D val="0"/>
            <c:spPr>
              <a:solidFill>
                <a:schemeClr val="accent6"/>
              </a:solidFill>
              <a:ln>
                <a:noFill/>
              </a:ln>
              <a:effectLst/>
            </c:spPr>
            <c:extLst>
              <c:ext xmlns:c16="http://schemas.microsoft.com/office/drawing/2014/chart" uri="{C3380CC4-5D6E-409C-BE32-E72D297353CC}">
                <c16:uniqueId val="{00000005-A685-4BF7-98A7-CBC4C4AC821D}"/>
              </c:ext>
            </c:extLst>
          </c:dPt>
          <c:dPt>
            <c:idx val="15"/>
            <c:invertIfNegative val="0"/>
            <c:bubble3D val="0"/>
            <c:spPr>
              <a:solidFill>
                <a:schemeClr val="accent6"/>
              </a:solidFill>
              <a:ln>
                <a:noFill/>
              </a:ln>
              <a:effectLst/>
            </c:spPr>
            <c:extLst>
              <c:ext xmlns:c16="http://schemas.microsoft.com/office/drawing/2014/chart" uri="{C3380CC4-5D6E-409C-BE32-E72D297353CC}">
                <c16:uniqueId val="{00000007-A685-4BF7-98A7-CBC4C4AC821D}"/>
              </c:ext>
            </c:extLst>
          </c:dPt>
          <c:dPt>
            <c:idx val="23"/>
            <c:invertIfNegative val="0"/>
            <c:bubble3D val="0"/>
            <c:extLst>
              <c:ext xmlns:c16="http://schemas.microsoft.com/office/drawing/2014/chart" uri="{C3380CC4-5D6E-409C-BE32-E72D297353CC}">
                <c16:uniqueId val="{00000008-A685-4BF7-98A7-CBC4C4AC821D}"/>
              </c:ext>
            </c:extLst>
          </c:dPt>
          <c:cat>
            <c:strRef>
              <c:f>'Figure 15_16_17 (2)'!$G$4:$G$27</c:f>
              <c:strCache>
                <c:ptCount val="24"/>
                <c:pt idx="0">
                  <c:v>ECU</c:v>
                </c:pt>
                <c:pt idx="1">
                  <c:v>GTM</c:v>
                </c:pt>
                <c:pt idx="2">
                  <c:v>NIC</c:v>
                </c:pt>
                <c:pt idx="3">
                  <c:v>ARG</c:v>
                </c:pt>
                <c:pt idx="4">
                  <c:v>BRA</c:v>
                </c:pt>
                <c:pt idx="5">
                  <c:v>BRB</c:v>
                </c:pt>
                <c:pt idx="6">
                  <c:v>COL</c:v>
                </c:pt>
                <c:pt idx="7">
                  <c:v>CRI</c:v>
                </c:pt>
                <c:pt idx="8">
                  <c:v>SLV</c:v>
                </c:pt>
                <c:pt idx="9">
                  <c:v>HND</c:v>
                </c:pt>
                <c:pt idx="10">
                  <c:v>JAM</c:v>
                </c:pt>
                <c:pt idx="11">
                  <c:v>MEX</c:v>
                </c:pt>
                <c:pt idx="12">
                  <c:v>PRY</c:v>
                </c:pt>
                <c:pt idx="13">
                  <c:v>Caribe</c:v>
                </c:pt>
                <c:pt idx="14">
                  <c:v>LAC</c:v>
                </c:pt>
                <c:pt idx="15">
                  <c:v>LA</c:v>
                </c:pt>
                <c:pt idx="16">
                  <c:v>BHS</c:v>
                </c:pt>
                <c:pt idx="17">
                  <c:v>BOL</c:v>
                </c:pt>
                <c:pt idx="18">
                  <c:v>URY</c:v>
                </c:pt>
                <c:pt idx="19">
                  <c:v>CHL</c:v>
                </c:pt>
                <c:pt idx="20">
                  <c:v>DOM</c:v>
                </c:pt>
                <c:pt idx="21">
                  <c:v>PER</c:v>
                </c:pt>
                <c:pt idx="22">
                  <c:v>PAN</c:v>
                </c:pt>
                <c:pt idx="23">
                  <c:v>VEN</c:v>
                </c:pt>
              </c:strCache>
            </c:strRef>
          </c:cat>
          <c:val>
            <c:numRef>
              <c:f>'Figure 15_16_17 (2)'!$H$4:$H$27</c:f>
              <c:numCache>
                <c:formatCode>0.0</c:formatCode>
                <c:ptCount val="24"/>
                <c:pt idx="0">
                  <c:v>0</c:v>
                </c:pt>
                <c:pt idx="1">
                  <c:v>0</c:v>
                </c:pt>
                <c:pt idx="2">
                  <c:v>0</c:v>
                </c:pt>
                <c:pt idx="3">
                  <c:v>1</c:v>
                </c:pt>
                <c:pt idx="4">
                  <c:v>1</c:v>
                </c:pt>
                <c:pt idx="5">
                  <c:v>1</c:v>
                </c:pt>
                <c:pt idx="6">
                  <c:v>1</c:v>
                </c:pt>
                <c:pt idx="7">
                  <c:v>1</c:v>
                </c:pt>
                <c:pt idx="8">
                  <c:v>1</c:v>
                </c:pt>
                <c:pt idx="9">
                  <c:v>1</c:v>
                </c:pt>
                <c:pt idx="10">
                  <c:v>1</c:v>
                </c:pt>
                <c:pt idx="11">
                  <c:v>1</c:v>
                </c:pt>
                <c:pt idx="12">
                  <c:v>1</c:v>
                </c:pt>
                <c:pt idx="13">
                  <c:v>1.1666666666666667</c:v>
                </c:pt>
                <c:pt idx="14">
                  <c:v>1.3809523809523809</c:v>
                </c:pt>
                <c:pt idx="15">
                  <c:v>1.4166666666666667</c:v>
                </c:pt>
                <c:pt idx="16">
                  <c:v>1.5</c:v>
                </c:pt>
                <c:pt idx="17">
                  <c:v>1.5</c:v>
                </c:pt>
                <c:pt idx="18">
                  <c:v>1.5</c:v>
                </c:pt>
                <c:pt idx="19">
                  <c:v>2</c:v>
                </c:pt>
                <c:pt idx="20">
                  <c:v>2</c:v>
                </c:pt>
                <c:pt idx="21">
                  <c:v>2</c:v>
                </c:pt>
                <c:pt idx="22">
                  <c:v>4</c:v>
                </c:pt>
                <c:pt idx="23">
                  <c:v>4.5</c:v>
                </c:pt>
              </c:numCache>
            </c:numRef>
          </c:val>
          <c:extLst>
            <c:ext xmlns:c16="http://schemas.microsoft.com/office/drawing/2014/chart" uri="{C3380CC4-5D6E-409C-BE32-E72D297353CC}">
              <c16:uniqueId val="{00000009-A685-4BF7-98A7-CBC4C4AC821D}"/>
            </c:ext>
          </c:extLst>
        </c:ser>
        <c:dLbls>
          <c:showLegendKey val="0"/>
          <c:showVal val="0"/>
          <c:showCatName val="0"/>
          <c:showSerName val="0"/>
          <c:showPercent val="0"/>
          <c:showBubbleSize val="0"/>
        </c:dLbls>
        <c:gapWidth val="219"/>
        <c:overlap val="-27"/>
        <c:axId val="237578880"/>
        <c:axId val="237584768"/>
      </c:barChart>
      <c:catAx>
        <c:axId val="237578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237584768"/>
        <c:crosses val="autoZero"/>
        <c:auto val="1"/>
        <c:lblAlgn val="ctr"/>
        <c:lblOffset val="100"/>
        <c:noMultiLvlLbl val="0"/>
      </c:catAx>
      <c:valAx>
        <c:axId val="237584768"/>
        <c:scaling>
          <c:orientation val="minMax"/>
          <c:max val="6"/>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pPr>
                <a:r>
                  <a:rPr lang="en-US"/>
                  <a:t>Index values 0 to 6</a:t>
                </a:r>
              </a:p>
            </c:rich>
          </c:tx>
          <c:overlay val="0"/>
        </c:title>
        <c:numFmt formatCode="#,##0" sourceLinked="0"/>
        <c:majorTickMark val="none"/>
        <c:minorTickMark val="none"/>
        <c:tickLblPos val="nextTo"/>
        <c:spPr>
          <a:noFill/>
          <a:ln>
            <a:noFill/>
          </a:ln>
          <a:effectLst/>
        </c:spPr>
        <c:txPr>
          <a:bodyPr rot="-60000000" vert="horz"/>
          <a:lstStyle/>
          <a:p>
            <a:pPr>
              <a:defRPr/>
            </a:pPr>
            <a:endParaRPr lang="en-US"/>
          </a:p>
        </c:txPr>
        <c:crossAx val="2375788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JSP!$B$6</c:f>
              <c:strCache>
                <c:ptCount val="1"/>
                <c:pt idx="0">
                  <c:v>Severance payment (without just cause)</c:v>
                </c:pt>
              </c:strCache>
            </c:strRef>
          </c:tx>
          <c:spPr>
            <a:solidFill>
              <a:schemeClr val="accent1"/>
            </a:solidFill>
            <a:ln>
              <a:noFill/>
            </a:ln>
            <a:effectLst/>
          </c:spPr>
          <c:invertIfNegative val="0"/>
          <c:cat>
            <c:strRef>
              <c:f>JSP!$A$7:$A$26</c:f>
              <c:strCache>
                <c:ptCount val="20"/>
                <c:pt idx="0">
                  <c:v>BOL</c:v>
                </c:pt>
                <c:pt idx="1">
                  <c:v>PER</c:v>
                </c:pt>
                <c:pt idx="2">
                  <c:v>ARG</c:v>
                </c:pt>
                <c:pt idx="3">
                  <c:v>MEX</c:v>
                </c:pt>
                <c:pt idx="4">
                  <c:v>CHL</c:v>
                </c:pt>
                <c:pt idx="5">
                  <c:v>HND</c:v>
                </c:pt>
                <c:pt idx="6">
                  <c:v>URY</c:v>
                </c:pt>
                <c:pt idx="7">
                  <c:v>ECU</c:v>
                </c:pt>
                <c:pt idx="8">
                  <c:v>GTM</c:v>
                </c:pt>
                <c:pt idx="9">
                  <c:v>SLV</c:v>
                </c:pt>
                <c:pt idx="10">
                  <c:v>VEN</c:v>
                </c:pt>
                <c:pt idx="11">
                  <c:v>DOM</c:v>
                </c:pt>
                <c:pt idx="12">
                  <c:v>CRI</c:v>
                </c:pt>
                <c:pt idx="13">
                  <c:v>NIC</c:v>
                </c:pt>
                <c:pt idx="14">
                  <c:v>PRY</c:v>
                </c:pt>
                <c:pt idx="15">
                  <c:v>PAN</c:v>
                </c:pt>
                <c:pt idx="16">
                  <c:v>COL</c:v>
                </c:pt>
                <c:pt idx="17">
                  <c:v>BRA</c:v>
                </c:pt>
                <c:pt idx="18">
                  <c:v>JAM</c:v>
                </c:pt>
                <c:pt idx="19">
                  <c:v>TOT</c:v>
                </c:pt>
              </c:strCache>
            </c:strRef>
          </c:cat>
          <c:val>
            <c:numRef>
              <c:f>JSP!$B$7:$B$26</c:f>
              <c:numCache>
                <c:formatCode>0%</c:formatCode>
                <c:ptCount val="20"/>
                <c:pt idx="0">
                  <c:v>0.41095890410958902</c:v>
                </c:pt>
                <c:pt idx="1">
                  <c:v>0.61643835616438358</c:v>
                </c:pt>
                <c:pt idx="2">
                  <c:v>0.41095890410958902</c:v>
                </c:pt>
                <c:pt idx="3">
                  <c:v>0.52054794520547942</c:v>
                </c:pt>
                <c:pt idx="4">
                  <c:v>0.41095890410958902</c:v>
                </c:pt>
                <c:pt idx="5">
                  <c:v>0.41095890410958902</c:v>
                </c:pt>
                <c:pt idx="6">
                  <c:v>0.49041095890410963</c:v>
                </c:pt>
                <c:pt idx="7">
                  <c:v>0.41095890410958907</c:v>
                </c:pt>
                <c:pt idx="8">
                  <c:v>0.41095890410958907</c:v>
                </c:pt>
                <c:pt idx="9">
                  <c:v>0.41095890410958907</c:v>
                </c:pt>
                <c:pt idx="10">
                  <c:v>0.41095890410958902</c:v>
                </c:pt>
                <c:pt idx="11">
                  <c:v>0.31506849315068491</c:v>
                </c:pt>
                <c:pt idx="12">
                  <c:v>0.29041095890410962</c:v>
                </c:pt>
                <c:pt idx="13">
                  <c:v>0.35616438356164382</c:v>
                </c:pt>
                <c:pt idx="14">
                  <c:v>0.20547945205479454</c:v>
                </c:pt>
                <c:pt idx="15">
                  <c:v>0.32602739726027402</c:v>
                </c:pt>
                <c:pt idx="16">
                  <c:v>0.30136986301369867</c:v>
                </c:pt>
                <c:pt idx="17">
                  <c:v>0.15780821917808219</c:v>
                </c:pt>
                <c:pt idx="18">
                  <c:v>0.19178082191780824</c:v>
                </c:pt>
                <c:pt idx="19">
                  <c:v>0.22739726027397264</c:v>
                </c:pt>
              </c:numCache>
            </c:numRef>
          </c:val>
          <c:extLst>
            <c:ext xmlns:c16="http://schemas.microsoft.com/office/drawing/2014/chart" uri="{C3380CC4-5D6E-409C-BE32-E72D297353CC}">
              <c16:uniqueId val="{00000000-479E-4D57-9FFB-2B50BC3A775C}"/>
            </c:ext>
          </c:extLst>
        </c:ser>
        <c:ser>
          <c:idx val="1"/>
          <c:order val="1"/>
          <c:tx>
            <c:strRef>
              <c:f>JSP!$C$6</c:f>
              <c:strCache>
                <c:ptCount val="1"/>
                <c:pt idx="0">
                  <c:v>Firing notice</c:v>
                </c:pt>
              </c:strCache>
            </c:strRef>
          </c:tx>
          <c:spPr>
            <a:solidFill>
              <a:schemeClr val="accent2"/>
            </a:solidFill>
            <a:ln>
              <a:noFill/>
            </a:ln>
            <a:effectLst/>
          </c:spPr>
          <c:invertIfNegative val="0"/>
          <c:cat>
            <c:strRef>
              <c:f>JSP!$A$7:$A$26</c:f>
              <c:strCache>
                <c:ptCount val="20"/>
                <c:pt idx="0">
                  <c:v>BOL</c:v>
                </c:pt>
                <c:pt idx="1">
                  <c:v>PER</c:v>
                </c:pt>
                <c:pt idx="2">
                  <c:v>ARG</c:v>
                </c:pt>
                <c:pt idx="3">
                  <c:v>MEX</c:v>
                </c:pt>
                <c:pt idx="4">
                  <c:v>CHL</c:v>
                </c:pt>
                <c:pt idx="5">
                  <c:v>HND</c:v>
                </c:pt>
                <c:pt idx="6">
                  <c:v>URY</c:v>
                </c:pt>
                <c:pt idx="7">
                  <c:v>ECU</c:v>
                </c:pt>
                <c:pt idx="8">
                  <c:v>GTM</c:v>
                </c:pt>
                <c:pt idx="9">
                  <c:v>SLV</c:v>
                </c:pt>
                <c:pt idx="10">
                  <c:v>VEN</c:v>
                </c:pt>
                <c:pt idx="11">
                  <c:v>DOM</c:v>
                </c:pt>
                <c:pt idx="12">
                  <c:v>CRI</c:v>
                </c:pt>
                <c:pt idx="13">
                  <c:v>NIC</c:v>
                </c:pt>
                <c:pt idx="14">
                  <c:v>PRY</c:v>
                </c:pt>
                <c:pt idx="15">
                  <c:v>PAN</c:v>
                </c:pt>
                <c:pt idx="16">
                  <c:v>COL</c:v>
                </c:pt>
                <c:pt idx="17">
                  <c:v>BRA</c:v>
                </c:pt>
                <c:pt idx="18">
                  <c:v>JAM</c:v>
                </c:pt>
                <c:pt idx="19">
                  <c:v>TOT</c:v>
                </c:pt>
              </c:strCache>
            </c:strRef>
          </c:cat>
          <c:val>
            <c:numRef>
              <c:f>JSP!$C$7:$C$26</c:f>
              <c:numCache>
                <c:formatCode>0%</c:formatCode>
                <c:ptCount val="20"/>
                <c:pt idx="0">
                  <c:v>0.24657534246575344</c:v>
                </c:pt>
                <c:pt idx="1">
                  <c:v>0</c:v>
                </c:pt>
                <c:pt idx="2">
                  <c:v>0.16438356164383561</c:v>
                </c:pt>
                <c:pt idx="3">
                  <c:v>0</c:v>
                </c:pt>
                <c:pt idx="4">
                  <c:v>8.2191780821917804E-2</c:v>
                </c:pt>
                <c:pt idx="5">
                  <c:v>8.2191780821917804E-2</c:v>
                </c:pt>
                <c:pt idx="6">
                  <c:v>0</c:v>
                </c:pt>
                <c:pt idx="7">
                  <c:v>0</c:v>
                </c:pt>
                <c:pt idx="8">
                  <c:v>0</c:v>
                </c:pt>
                <c:pt idx="9">
                  <c:v>0</c:v>
                </c:pt>
                <c:pt idx="10">
                  <c:v>0</c:v>
                </c:pt>
                <c:pt idx="11">
                  <c:v>7.6712328767123278E-2</c:v>
                </c:pt>
                <c:pt idx="12">
                  <c:v>8.2191780821917804E-2</c:v>
                </c:pt>
                <c:pt idx="13">
                  <c:v>0</c:v>
                </c:pt>
                <c:pt idx="14">
                  <c:v>0.12328767123287672</c:v>
                </c:pt>
                <c:pt idx="15">
                  <c:v>0</c:v>
                </c:pt>
                <c:pt idx="16">
                  <c:v>2.0547945205479451E-2</c:v>
                </c:pt>
                <c:pt idx="17">
                  <c:v>0.11506849315068493</c:v>
                </c:pt>
                <c:pt idx="18">
                  <c:v>7.6712328767123292E-2</c:v>
                </c:pt>
              </c:numCache>
            </c:numRef>
          </c:val>
          <c:extLst>
            <c:ext xmlns:c16="http://schemas.microsoft.com/office/drawing/2014/chart" uri="{C3380CC4-5D6E-409C-BE32-E72D297353CC}">
              <c16:uniqueId val="{00000001-479E-4D57-9FFB-2B50BC3A775C}"/>
            </c:ext>
          </c:extLst>
        </c:ser>
        <c:dLbls>
          <c:showLegendKey val="0"/>
          <c:showVal val="0"/>
          <c:showCatName val="0"/>
          <c:showSerName val="0"/>
          <c:showPercent val="0"/>
          <c:showBubbleSize val="0"/>
        </c:dLbls>
        <c:gapWidth val="150"/>
        <c:overlap val="100"/>
        <c:axId val="235883520"/>
        <c:axId val="235901696"/>
      </c:barChart>
      <c:catAx>
        <c:axId val="235883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235901696"/>
        <c:crosses val="autoZero"/>
        <c:auto val="1"/>
        <c:lblAlgn val="ctr"/>
        <c:lblOffset val="100"/>
        <c:noMultiLvlLbl val="0"/>
      </c:catAx>
      <c:valAx>
        <c:axId val="23590169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a:t>Job security provision as % of the average annual wage of formal workers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235883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JSP!$E$6</c:f>
              <c:strCache>
                <c:ptCount val="1"/>
                <c:pt idx="0">
                  <c:v>Severance payment (without just cause)</c:v>
                </c:pt>
              </c:strCache>
            </c:strRef>
          </c:tx>
          <c:spPr>
            <a:solidFill>
              <a:schemeClr val="accent1"/>
            </a:solidFill>
            <a:ln>
              <a:noFill/>
            </a:ln>
            <a:effectLst/>
          </c:spPr>
          <c:invertIfNegative val="0"/>
          <c:cat>
            <c:strRef>
              <c:f>JSP!$A$7:$A$26</c:f>
              <c:strCache>
                <c:ptCount val="20"/>
                <c:pt idx="0">
                  <c:v>BOL</c:v>
                </c:pt>
                <c:pt idx="1">
                  <c:v>PER</c:v>
                </c:pt>
                <c:pt idx="2">
                  <c:v>ARG</c:v>
                </c:pt>
                <c:pt idx="3">
                  <c:v>MEX</c:v>
                </c:pt>
                <c:pt idx="4">
                  <c:v>CHL</c:v>
                </c:pt>
                <c:pt idx="5">
                  <c:v>HND</c:v>
                </c:pt>
                <c:pt idx="6">
                  <c:v>URY</c:v>
                </c:pt>
                <c:pt idx="7">
                  <c:v>ECU</c:v>
                </c:pt>
                <c:pt idx="8">
                  <c:v>GTM</c:v>
                </c:pt>
                <c:pt idx="9">
                  <c:v>SLV</c:v>
                </c:pt>
                <c:pt idx="10">
                  <c:v>VEN</c:v>
                </c:pt>
                <c:pt idx="11">
                  <c:v>DOM</c:v>
                </c:pt>
                <c:pt idx="12">
                  <c:v>CRI</c:v>
                </c:pt>
                <c:pt idx="13">
                  <c:v>NIC</c:v>
                </c:pt>
                <c:pt idx="14">
                  <c:v>PRY</c:v>
                </c:pt>
                <c:pt idx="15">
                  <c:v>PAN</c:v>
                </c:pt>
                <c:pt idx="16">
                  <c:v>COL</c:v>
                </c:pt>
                <c:pt idx="17">
                  <c:v>BRA</c:v>
                </c:pt>
                <c:pt idx="18">
                  <c:v>JAM</c:v>
                </c:pt>
                <c:pt idx="19">
                  <c:v>TOT</c:v>
                </c:pt>
              </c:strCache>
            </c:strRef>
          </c:cat>
          <c:val>
            <c:numRef>
              <c:f>JSP!$E$7:$E$26</c:f>
              <c:numCache>
                <c:formatCode>0.0%</c:formatCode>
                <c:ptCount val="20"/>
                <c:pt idx="0">
                  <c:v>8.2191780821917804E-2</c:v>
                </c:pt>
                <c:pt idx="1">
                  <c:v>0.12328767123287672</c:v>
                </c:pt>
                <c:pt idx="2">
                  <c:v>8.2191780821917804E-2</c:v>
                </c:pt>
                <c:pt idx="3">
                  <c:v>0.10410958904109588</c:v>
                </c:pt>
                <c:pt idx="4">
                  <c:v>8.2191780821917804E-2</c:v>
                </c:pt>
                <c:pt idx="5">
                  <c:v>8.2191780821917804E-2</c:v>
                </c:pt>
                <c:pt idx="6">
                  <c:v>9.808219178082192E-2</c:v>
                </c:pt>
                <c:pt idx="7">
                  <c:v>8.2191780821917818E-2</c:v>
                </c:pt>
                <c:pt idx="8">
                  <c:v>8.2191780821917818E-2</c:v>
                </c:pt>
                <c:pt idx="9">
                  <c:v>8.2191780821917818E-2</c:v>
                </c:pt>
                <c:pt idx="10">
                  <c:v>8.2191780821917804E-2</c:v>
                </c:pt>
                <c:pt idx="11">
                  <c:v>6.3013698630136977E-2</c:v>
                </c:pt>
                <c:pt idx="12">
                  <c:v>5.8082191780821926E-2</c:v>
                </c:pt>
                <c:pt idx="13">
                  <c:v>7.1232876712328766E-2</c:v>
                </c:pt>
                <c:pt idx="14">
                  <c:v>4.1095890410958909E-2</c:v>
                </c:pt>
                <c:pt idx="15">
                  <c:v>6.5205479452054807E-2</c:v>
                </c:pt>
                <c:pt idx="16">
                  <c:v>6.0273972602739735E-2</c:v>
                </c:pt>
                <c:pt idx="17">
                  <c:v>3.1561643835616437E-2</c:v>
                </c:pt>
                <c:pt idx="18">
                  <c:v>3.8356164383561646E-2</c:v>
                </c:pt>
                <c:pt idx="19">
                  <c:v>4.5479452054794527E-2</c:v>
                </c:pt>
              </c:numCache>
            </c:numRef>
          </c:val>
          <c:extLst>
            <c:ext xmlns:c16="http://schemas.microsoft.com/office/drawing/2014/chart" uri="{C3380CC4-5D6E-409C-BE32-E72D297353CC}">
              <c16:uniqueId val="{00000000-DAEF-4AB5-A464-12EDA6B2CB04}"/>
            </c:ext>
          </c:extLst>
        </c:ser>
        <c:ser>
          <c:idx val="1"/>
          <c:order val="1"/>
          <c:tx>
            <c:strRef>
              <c:f>JSP!$F$6</c:f>
              <c:strCache>
                <c:ptCount val="1"/>
                <c:pt idx="0">
                  <c:v>Firing notice</c:v>
                </c:pt>
              </c:strCache>
            </c:strRef>
          </c:tx>
          <c:spPr>
            <a:solidFill>
              <a:schemeClr val="accent2"/>
            </a:solidFill>
            <a:ln>
              <a:noFill/>
            </a:ln>
            <a:effectLst/>
          </c:spPr>
          <c:invertIfNegative val="0"/>
          <c:cat>
            <c:strRef>
              <c:f>JSP!$A$7:$A$26</c:f>
              <c:strCache>
                <c:ptCount val="20"/>
                <c:pt idx="0">
                  <c:v>BOL</c:v>
                </c:pt>
                <c:pt idx="1">
                  <c:v>PER</c:v>
                </c:pt>
                <c:pt idx="2">
                  <c:v>ARG</c:v>
                </c:pt>
                <c:pt idx="3">
                  <c:v>MEX</c:v>
                </c:pt>
                <c:pt idx="4">
                  <c:v>CHL</c:v>
                </c:pt>
                <c:pt idx="5">
                  <c:v>HND</c:v>
                </c:pt>
                <c:pt idx="6">
                  <c:v>URY</c:v>
                </c:pt>
                <c:pt idx="7">
                  <c:v>ECU</c:v>
                </c:pt>
                <c:pt idx="8">
                  <c:v>GTM</c:v>
                </c:pt>
                <c:pt idx="9">
                  <c:v>SLV</c:v>
                </c:pt>
                <c:pt idx="10">
                  <c:v>VEN</c:v>
                </c:pt>
                <c:pt idx="11">
                  <c:v>DOM</c:v>
                </c:pt>
                <c:pt idx="12">
                  <c:v>CRI</c:v>
                </c:pt>
                <c:pt idx="13">
                  <c:v>NIC</c:v>
                </c:pt>
                <c:pt idx="14">
                  <c:v>PRY</c:v>
                </c:pt>
                <c:pt idx="15">
                  <c:v>PAN</c:v>
                </c:pt>
                <c:pt idx="16">
                  <c:v>COL</c:v>
                </c:pt>
                <c:pt idx="17">
                  <c:v>BRA</c:v>
                </c:pt>
                <c:pt idx="18">
                  <c:v>JAM</c:v>
                </c:pt>
                <c:pt idx="19">
                  <c:v>TOT</c:v>
                </c:pt>
              </c:strCache>
            </c:strRef>
          </c:cat>
          <c:val>
            <c:numRef>
              <c:f>JSP!$F$7:$F$26</c:f>
              <c:numCache>
                <c:formatCode>0.0%</c:formatCode>
                <c:ptCount val="20"/>
                <c:pt idx="0">
                  <c:v>4.9315068493150691E-2</c:v>
                </c:pt>
                <c:pt idx="1">
                  <c:v>0</c:v>
                </c:pt>
                <c:pt idx="2">
                  <c:v>3.287671232876712E-2</c:v>
                </c:pt>
                <c:pt idx="3">
                  <c:v>0</c:v>
                </c:pt>
                <c:pt idx="4">
                  <c:v>1.643835616438356E-2</c:v>
                </c:pt>
                <c:pt idx="5">
                  <c:v>1.643835616438356E-2</c:v>
                </c:pt>
                <c:pt idx="6">
                  <c:v>0</c:v>
                </c:pt>
                <c:pt idx="7">
                  <c:v>0</c:v>
                </c:pt>
                <c:pt idx="8">
                  <c:v>0</c:v>
                </c:pt>
                <c:pt idx="9">
                  <c:v>0</c:v>
                </c:pt>
                <c:pt idx="10">
                  <c:v>0</c:v>
                </c:pt>
                <c:pt idx="11">
                  <c:v>1.5342465753424656E-2</c:v>
                </c:pt>
                <c:pt idx="12">
                  <c:v>1.643835616438356E-2</c:v>
                </c:pt>
                <c:pt idx="13">
                  <c:v>0</c:v>
                </c:pt>
                <c:pt idx="14">
                  <c:v>2.4657534246575345E-2</c:v>
                </c:pt>
                <c:pt idx="15">
                  <c:v>0</c:v>
                </c:pt>
                <c:pt idx="16">
                  <c:v>4.10958904109589E-3</c:v>
                </c:pt>
                <c:pt idx="17">
                  <c:v>2.3013698630136987E-2</c:v>
                </c:pt>
                <c:pt idx="18">
                  <c:v>1.5342465753424659E-2</c:v>
                </c:pt>
                <c:pt idx="19">
                  <c:v>0</c:v>
                </c:pt>
              </c:numCache>
            </c:numRef>
          </c:val>
          <c:extLst>
            <c:ext xmlns:c16="http://schemas.microsoft.com/office/drawing/2014/chart" uri="{C3380CC4-5D6E-409C-BE32-E72D297353CC}">
              <c16:uniqueId val="{00000001-DAEF-4AB5-A464-12EDA6B2CB04}"/>
            </c:ext>
          </c:extLst>
        </c:ser>
        <c:dLbls>
          <c:showLegendKey val="0"/>
          <c:showVal val="0"/>
          <c:showCatName val="0"/>
          <c:showSerName val="0"/>
          <c:showPercent val="0"/>
          <c:showBubbleSize val="0"/>
        </c:dLbls>
        <c:gapWidth val="150"/>
        <c:overlap val="100"/>
        <c:axId val="235927424"/>
        <c:axId val="235928960"/>
      </c:barChart>
      <c:catAx>
        <c:axId val="235927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235928960"/>
        <c:crosses val="autoZero"/>
        <c:auto val="1"/>
        <c:lblAlgn val="ctr"/>
        <c:lblOffset val="100"/>
        <c:noMultiLvlLbl val="0"/>
      </c:catAx>
      <c:valAx>
        <c:axId val="23592896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r>
                  <a:rPr lang="en-US"/>
                  <a:t>Job security provision as % of the average annual wage of formal workers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crossAx val="2359274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Sheet2!$B$34</c:f>
              <c:strCache>
                <c:ptCount val="1"/>
                <c:pt idx="0">
                  <c:v>Contribuciones a la SS - Empleado</c:v>
                </c:pt>
              </c:strCache>
            </c:strRef>
          </c:tx>
          <c:spPr>
            <a:solidFill>
              <a:schemeClr val="tx2">
                <a:lumMod val="50000"/>
              </a:schemeClr>
            </a:solidFill>
          </c:spPr>
          <c:invertIfNegative val="0"/>
          <c:cat>
            <c:strRef>
              <c:f>Sheet2!$A$35:$A$58</c:f>
              <c:strCache>
                <c:ptCount val="24"/>
                <c:pt idx="0">
                  <c:v>ARG</c:v>
                </c:pt>
                <c:pt idx="1">
                  <c:v>BRA</c:v>
                </c:pt>
                <c:pt idx="3">
                  <c:v>PER</c:v>
                </c:pt>
                <c:pt idx="4">
                  <c:v>PER-e.peq.</c:v>
                </c:pt>
                <c:pt idx="5">
                  <c:v>PER-micro</c:v>
                </c:pt>
                <c:pt idx="7">
                  <c:v>URY</c:v>
                </c:pt>
                <c:pt idx="8">
                  <c:v>BOL</c:v>
                </c:pt>
                <c:pt idx="9">
                  <c:v>COL</c:v>
                </c:pt>
                <c:pt idx="10">
                  <c:v>PAN</c:v>
                </c:pt>
                <c:pt idx="11">
                  <c:v>ECU</c:v>
                </c:pt>
                <c:pt idx="12">
                  <c:v>CRI</c:v>
                </c:pt>
                <c:pt idx="13">
                  <c:v>MEX</c:v>
                </c:pt>
                <c:pt idx="14">
                  <c:v>GTM</c:v>
                </c:pt>
                <c:pt idx="15">
                  <c:v>VEN</c:v>
                </c:pt>
                <c:pt idx="16">
                  <c:v>NIC</c:v>
                </c:pt>
                <c:pt idx="17">
                  <c:v>DOM</c:v>
                </c:pt>
                <c:pt idx="18">
                  <c:v>PRY</c:v>
                </c:pt>
                <c:pt idx="19">
                  <c:v>SLV</c:v>
                </c:pt>
                <c:pt idx="20">
                  <c:v>HND</c:v>
                </c:pt>
                <c:pt idx="21">
                  <c:v>CHL</c:v>
                </c:pt>
                <c:pt idx="22">
                  <c:v>JAM</c:v>
                </c:pt>
                <c:pt idx="23">
                  <c:v>TTO</c:v>
                </c:pt>
              </c:strCache>
            </c:strRef>
          </c:cat>
          <c:val>
            <c:numRef>
              <c:f>Sheet2!$B$35:$B$58</c:f>
              <c:numCache>
                <c:formatCode>0%</c:formatCode>
                <c:ptCount val="24"/>
                <c:pt idx="0">
                  <c:v>0.19858219178082198</c:v>
                </c:pt>
                <c:pt idx="1">
                  <c:v>9.1679407564991822E-2</c:v>
                </c:pt>
                <c:pt idx="3">
                  <c:v>0.11699999999999997</c:v>
                </c:pt>
                <c:pt idx="4">
                  <c:v>0.13</c:v>
                </c:pt>
                <c:pt idx="5">
                  <c:v>0.13</c:v>
                </c:pt>
                <c:pt idx="7">
                  <c:v>0.19887166665976036</c:v>
                </c:pt>
                <c:pt idx="8">
                  <c:v>0.12709999999999999</c:v>
                </c:pt>
                <c:pt idx="9">
                  <c:v>7.2522161871009863E-2</c:v>
                </c:pt>
                <c:pt idx="10">
                  <c:v>0.12294520547945206</c:v>
                </c:pt>
                <c:pt idx="11">
                  <c:v>0.10735993230119259</c:v>
                </c:pt>
                <c:pt idx="12">
                  <c:v>6.9465890410958894E-2</c:v>
                </c:pt>
                <c:pt idx="13">
                  <c:v>2.5723726792496716E-2</c:v>
                </c:pt>
                <c:pt idx="14">
                  <c:v>4.4470000000000003E-2</c:v>
                </c:pt>
                <c:pt idx="15">
                  <c:v>6.0000000000000032E-2</c:v>
                </c:pt>
                <c:pt idx="16">
                  <c:v>0.05</c:v>
                </c:pt>
                <c:pt idx="17">
                  <c:v>5.8048767123287673E-2</c:v>
                </c:pt>
                <c:pt idx="18">
                  <c:v>8.7657534246575311E-2</c:v>
                </c:pt>
                <c:pt idx="19">
                  <c:v>8.1826622528681531E-2</c:v>
                </c:pt>
                <c:pt idx="20">
                  <c:v>2.4669905511387327E-2</c:v>
                </c:pt>
                <c:pt idx="21">
                  <c:v>0.18960348742778027</c:v>
                </c:pt>
                <c:pt idx="22">
                  <c:v>6.6936494505293015E-2</c:v>
                </c:pt>
                <c:pt idx="23">
                  <c:v>5.6429381397242108E-2</c:v>
                </c:pt>
              </c:numCache>
            </c:numRef>
          </c:val>
          <c:extLst>
            <c:ext xmlns:c16="http://schemas.microsoft.com/office/drawing/2014/chart" uri="{C3380CC4-5D6E-409C-BE32-E72D297353CC}">
              <c16:uniqueId val="{00000000-8B81-41BD-93F5-49B0BD8145AE}"/>
            </c:ext>
          </c:extLst>
        </c:ser>
        <c:ser>
          <c:idx val="1"/>
          <c:order val="1"/>
          <c:tx>
            <c:strRef>
              <c:f>Sheet2!$C$34</c:f>
              <c:strCache>
                <c:ptCount val="1"/>
                <c:pt idx="0">
                  <c:v>Contribuciones a la SS - Empleador</c:v>
                </c:pt>
              </c:strCache>
            </c:strRef>
          </c:tx>
          <c:spPr>
            <a:solidFill>
              <a:schemeClr val="accent6">
                <a:lumMod val="60000"/>
                <a:lumOff val="40000"/>
              </a:schemeClr>
            </a:solidFill>
          </c:spPr>
          <c:invertIfNegative val="0"/>
          <c:cat>
            <c:strRef>
              <c:f>Sheet2!$A$35:$A$58</c:f>
              <c:strCache>
                <c:ptCount val="24"/>
                <c:pt idx="0">
                  <c:v>ARG</c:v>
                </c:pt>
                <c:pt idx="1">
                  <c:v>BRA</c:v>
                </c:pt>
                <c:pt idx="3">
                  <c:v>PER</c:v>
                </c:pt>
                <c:pt idx="4">
                  <c:v>PER-e.peq.</c:v>
                </c:pt>
                <c:pt idx="5">
                  <c:v>PER-micro</c:v>
                </c:pt>
                <c:pt idx="7">
                  <c:v>URY</c:v>
                </c:pt>
                <c:pt idx="8">
                  <c:v>BOL</c:v>
                </c:pt>
                <c:pt idx="9">
                  <c:v>COL</c:v>
                </c:pt>
                <c:pt idx="10">
                  <c:v>PAN</c:v>
                </c:pt>
                <c:pt idx="11">
                  <c:v>ECU</c:v>
                </c:pt>
                <c:pt idx="12">
                  <c:v>CRI</c:v>
                </c:pt>
                <c:pt idx="13">
                  <c:v>MEX</c:v>
                </c:pt>
                <c:pt idx="14">
                  <c:v>GTM</c:v>
                </c:pt>
                <c:pt idx="15">
                  <c:v>VEN</c:v>
                </c:pt>
                <c:pt idx="16">
                  <c:v>NIC</c:v>
                </c:pt>
                <c:pt idx="17">
                  <c:v>DOM</c:v>
                </c:pt>
                <c:pt idx="18">
                  <c:v>PRY</c:v>
                </c:pt>
                <c:pt idx="19">
                  <c:v>SLV</c:v>
                </c:pt>
                <c:pt idx="20">
                  <c:v>HND</c:v>
                </c:pt>
                <c:pt idx="21">
                  <c:v>CHL</c:v>
                </c:pt>
                <c:pt idx="22">
                  <c:v>JAM</c:v>
                </c:pt>
                <c:pt idx="23">
                  <c:v>TTO</c:v>
                </c:pt>
              </c:strCache>
            </c:strRef>
          </c:cat>
          <c:val>
            <c:numRef>
              <c:f>Sheet2!$C$35:$C$58</c:f>
              <c:numCache>
                <c:formatCode>0%</c:formatCode>
                <c:ptCount val="24"/>
                <c:pt idx="0">
                  <c:v>0.27812328767123284</c:v>
                </c:pt>
                <c:pt idx="1">
                  <c:v>0.35569689779172942</c:v>
                </c:pt>
                <c:pt idx="3">
                  <c:v>0.16166999999999998</c:v>
                </c:pt>
                <c:pt idx="4">
                  <c:v>0.1373958904109589</c:v>
                </c:pt>
                <c:pt idx="5">
                  <c:v>4.4999999999999998E-2</c:v>
                </c:pt>
                <c:pt idx="7">
                  <c:v>0.19525000000000006</c:v>
                </c:pt>
                <c:pt idx="8">
                  <c:v>0.14710000000000001</c:v>
                </c:pt>
                <c:pt idx="9">
                  <c:v>0.26447901369863014</c:v>
                </c:pt>
                <c:pt idx="10">
                  <c:v>0.16060410958904112</c:v>
                </c:pt>
                <c:pt idx="11">
                  <c:v>0.12537489760768694</c:v>
                </c:pt>
                <c:pt idx="12">
                  <c:v>0.20154671232876717</c:v>
                </c:pt>
                <c:pt idx="13">
                  <c:v>0.25298337506441798</c:v>
                </c:pt>
                <c:pt idx="14">
                  <c:v>0.11903000000000001</c:v>
                </c:pt>
                <c:pt idx="15">
                  <c:v>0.15752500000000003</c:v>
                </c:pt>
                <c:pt idx="16">
                  <c:v>0.14531506849315071</c:v>
                </c:pt>
                <c:pt idx="17">
                  <c:v>0.16093273972602745</c:v>
                </c:pt>
                <c:pt idx="18">
                  <c:v>0.1471780821917808</c:v>
                </c:pt>
                <c:pt idx="19">
                  <c:v>0.13469155632170379</c:v>
                </c:pt>
                <c:pt idx="20">
                  <c:v>4.785961669209142E-2</c:v>
                </c:pt>
                <c:pt idx="21">
                  <c:v>4.602032753659701E-2</c:v>
                </c:pt>
                <c:pt idx="22">
                  <c:v>0.11924900222008619</c:v>
                </c:pt>
                <c:pt idx="23">
                  <c:v>8.2495665814422803E-2</c:v>
                </c:pt>
              </c:numCache>
            </c:numRef>
          </c:val>
          <c:extLst>
            <c:ext xmlns:c16="http://schemas.microsoft.com/office/drawing/2014/chart" uri="{C3380CC4-5D6E-409C-BE32-E72D297353CC}">
              <c16:uniqueId val="{00000001-8B81-41BD-93F5-49B0BD8145AE}"/>
            </c:ext>
          </c:extLst>
        </c:ser>
        <c:ser>
          <c:idx val="2"/>
          <c:order val="2"/>
          <c:tx>
            <c:strRef>
              <c:f>Sheet2!$D$34</c:f>
              <c:strCache>
                <c:ptCount val="1"/>
                <c:pt idx="0">
                  <c:v>Aguinaldo</c:v>
                </c:pt>
              </c:strCache>
            </c:strRef>
          </c:tx>
          <c:spPr>
            <a:solidFill>
              <a:schemeClr val="accent1">
                <a:lumMod val="60000"/>
                <a:lumOff val="40000"/>
              </a:schemeClr>
            </a:solidFill>
          </c:spPr>
          <c:invertIfNegative val="0"/>
          <c:cat>
            <c:strRef>
              <c:f>Sheet2!$A$35:$A$58</c:f>
              <c:strCache>
                <c:ptCount val="24"/>
                <c:pt idx="0">
                  <c:v>ARG</c:v>
                </c:pt>
                <c:pt idx="1">
                  <c:v>BRA</c:v>
                </c:pt>
                <c:pt idx="3">
                  <c:v>PER</c:v>
                </c:pt>
                <c:pt idx="4">
                  <c:v>PER-e.peq.</c:v>
                </c:pt>
                <c:pt idx="5">
                  <c:v>PER-micro</c:v>
                </c:pt>
                <c:pt idx="7">
                  <c:v>URY</c:v>
                </c:pt>
                <c:pt idx="8">
                  <c:v>BOL</c:v>
                </c:pt>
                <c:pt idx="9">
                  <c:v>COL</c:v>
                </c:pt>
                <c:pt idx="10">
                  <c:v>PAN</c:v>
                </c:pt>
                <c:pt idx="11">
                  <c:v>ECU</c:v>
                </c:pt>
                <c:pt idx="12">
                  <c:v>CRI</c:v>
                </c:pt>
                <c:pt idx="13">
                  <c:v>MEX</c:v>
                </c:pt>
                <c:pt idx="14">
                  <c:v>GTM</c:v>
                </c:pt>
                <c:pt idx="15">
                  <c:v>VEN</c:v>
                </c:pt>
                <c:pt idx="16">
                  <c:v>NIC</c:v>
                </c:pt>
                <c:pt idx="17">
                  <c:v>DOM</c:v>
                </c:pt>
                <c:pt idx="18">
                  <c:v>PRY</c:v>
                </c:pt>
                <c:pt idx="19">
                  <c:v>SLV</c:v>
                </c:pt>
                <c:pt idx="20">
                  <c:v>HND</c:v>
                </c:pt>
                <c:pt idx="21">
                  <c:v>CHL</c:v>
                </c:pt>
                <c:pt idx="22">
                  <c:v>JAM</c:v>
                </c:pt>
                <c:pt idx="23">
                  <c:v>TTO</c:v>
                </c:pt>
              </c:strCache>
            </c:strRef>
          </c:cat>
          <c:val>
            <c:numRef>
              <c:f>Sheet2!$D$35:$D$58</c:f>
              <c:numCache>
                <c:formatCode>0%</c:formatCode>
                <c:ptCount val="24"/>
                <c:pt idx="0">
                  <c:v>8.2191780821917804E-2</c:v>
                </c:pt>
                <c:pt idx="1">
                  <c:v>8.2191780821917804E-2</c:v>
                </c:pt>
                <c:pt idx="3">
                  <c:v>0.16438356164383561</c:v>
                </c:pt>
                <c:pt idx="4">
                  <c:v>0.16438356164383561</c:v>
                </c:pt>
                <c:pt idx="5">
                  <c:v>0</c:v>
                </c:pt>
                <c:pt idx="7">
                  <c:v>8.2191780821917804E-2</c:v>
                </c:pt>
                <c:pt idx="8">
                  <c:v>0.16438356164383561</c:v>
                </c:pt>
                <c:pt idx="9">
                  <c:v>8.2191780821917804E-2</c:v>
                </c:pt>
                <c:pt idx="10">
                  <c:v>8.2191780821917776E-2</c:v>
                </c:pt>
                <c:pt idx="11">
                  <c:v>0.13608393969515983</c:v>
                </c:pt>
                <c:pt idx="12">
                  <c:v>8.2191780821917804E-2</c:v>
                </c:pt>
                <c:pt idx="13">
                  <c:v>4.1095890410958909E-2</c:v>
                </c:pt>
                <c:pt idx="14">
                  <c:v>0.16438356164383566</c:v>
                </c:pt>
                <c:pt idx="15">
                  <c:v>8.2191780821917776E-2</c:v>
                </c:pt>
                <c:pt idx="16">
                  <c:v>8.2191780821917804E-2</c:v>
                </c:pt>
                <c:pt idx="17">
                  <c:v>8.2191780821917776E-2</c:v>
                </c:pt>
                <c:pt idx="18">
                  <c:v>8.2191780821917762E-2</c:v>
                </c:pt>
                <c:pt idx="19">
                  <c:v>4.1095890410958902E-2</c:v>
                </c:pt>
                <c:pt idx="20">
                  <c:v>0.16438356164383555</c:v>
                </c:pt>
                <c:pt idx="21">
                  <c:v>0</c:v>
                </c:pt>
                <c:pt idx="22">
                  <c:v>0</c:v>
                </c:pt>
                <c:pt idx="23">
                  <c:v>0</c:v>
                </c:pt>
              </c:numCache>
            </c:numRef>
          </c:val>
          <c:extLst>
            <c:ext xmlns:c16="http://schemas.microsoft.com/office/drawing/2014/chart" uri="{C3380CC4-5D6E-409C-BE32-E72D297353CC}">
              <c16:uniqueId val="{00000002-8B81-41BD-93F5-49B0BD8145AE}"/>
            </c:ext>
          </c:extLst>
        </c:ser>
        <c:ser>
          <c:idx val="3"/>
          <c:order val="3"/>
          <c:tx>
            <c:strRef>
              <c:f>Sheet2!$E$34</c:f>
              <c:strCache>
                <c:ptCount val="1"/>
                <c:pt idx="0">
                  <c:v>Vacaciones</c:v>
                </c:pt>
              </c:strCache>
            </c:strRef>
          </c:tx>
          <c:spPr>
            <a:solidFill>
              <a:schemeClr val="accent5">
                <a:lumMod val="40000"/>
                <a:lumOff val="60000"/>
              </a:schemeClr>
            </a:solidFill>
          </c:spPr>
          <c:invertIfNegative val="0"/>
          <c:cat>
            <c:strRef>
              <c:f>Sheet2!$A$35:$A$58</c:f>
              <c:strCache>
                <c:ptCount val="24"/>
                <c:pt idx="0">
                  <c:v>ARG</c:v>
                </c:pt>
                <c:pt idx="1">
                  <c:v>BRA</c:v>
                </c:pt>
                <c:pt idx="3">
                  <c:v>PER</c:v>
                </c:pt>
                <c:pt idx="4">
                  <c:v>PER-e.peq.</c:v>
                </c:pt>
                <c:pt idx="5">
                  <c:v>PER-micro</c:v>
                </c:pt>
                <c:pt idx="7">
                  <c:v>URY</c:v>
                </c:pt>
                <c:pt idx="8">
                  <c:v>BOL</c:v>
                </c:pt>
                <c:pt idx="9">
                  <c:v>COL</c:v>
                </c:pt>
                <c:pt idx="10">
                  <c:v>PAN</c:v>
                </c:pt>
                <c:pt idx="11">
                  <c:v>ECU</c:v>
                </c:pt>
                <c:pt idx="12">
                  <c:v>CRI</c:v>
                </c:pt>
                <c:pt idx="13">
                  <c:v>MEX</c:v>
                </c:pt>
                <c:pt idx="14">
                  <c:v>GTM</c:v>
                </c:pt>
                <c:pt idx="15">
                  <c:v>VEN</c:v>
                </c:pt>
                <c:pt idx="16">
                  <c:v>NIC</c:v>
                </c:pt>
                <c:pt idx="17">
                  <c:v>DOM</c:v>
                </c:pt>
                <c:pt idx="18">
                  <c:v>PRY</c:v>
                </c:pt>
                <c:pt idx="19">
                  <c:v>SLV</c:v>
                </c:pt>
                <c:pt idx="20">
                  <c:v>HND</c:v>
                </c:pt>
                <c:pt idx="21">
                  <c:v>CHL</c:v>
                </c:pt>
                <c:pt idx="22">
                  <c:v>JAM</c:v>
                </c:pt>
                <c:pt idx="23">
                  <c:v>TTO</c:v>
                </c:pt>
              </c:strCache>
            </c:strRef>
          </c:cat>
          <c:val>
            <c:numRef>
              <c:f>Sheet2!$E$35:$E$58</c:f>
              <c:numCache>
                <c:formatCode>0%</c:formatCode>
                <c:ptCount val="24"/>
                <c:pt idx="0">
                  <c:v>3.8356164383561632E-2</c:v>
                </c:pt>
                <c:pt idx="1">
                  <c:v>0.1095890410958904</c:v>
                </c:pt>
                <c:pt idx="3">
                  <c:v>8.2191780821917804E-2</c:v>
                </c:pt>
                <c:pt idx="4">
                  <c:v>4.1095890410958902E-2</c:v>
                </c:pt>
                <c:pt idx="5">
                  <c:v>4.1095890410958902E-2</c:v>
                </c:pt>
                <c:pt idx="7">
                  <c:v>5.7534246575342472E-2</c:v>
                </c:pt>
                <c:pt idx="8">
                  <c:v>5.4794520547945202E-2</c:v>
                </c:pt>
                <c:pt idx="9">
                  <c:v>4.1095890410958902E-2</c:v>
                </c:pt>
                <c:pt idx="10">
                  <c:v>8.2191780821917776E-2</c:v>
                </c:pt>
                <c:pt idx="11">
                  <c:v>4.1095890410958888E-2</c:v>
                </c:pt>
                <c:pt idx="12">
                  <c:v>3.8356164383561632E-2</c:v>
                </c:pt>
                <c:pt idx="13">
                  <c:v>3.8356164383561632E-2</c:v>
                </c:pt>
                <c:pt idx="14">
                  <c:v>4.1095890410958916E-2</c:v>
                </c:pt>
                <c:pt idx="15">
                  <c:v>5.205479452054794E-2</c:v>
                </c:pt>
                <c:pt idx="16">
                  <c:v>8.2191780821917804E-2</c:v>
                </c:pt>
                <c:pt idx="17">
                  <c:v>4.9315068493150697E-2</c:v>
                </c:pt>
                <c:pt idx="18">
                  <c:v>3.2876712328767113E-2</c:v>
                </c:pt>
                <c:pt idx="19">
                  <c:v>6.5753424657534226E-2</c:v>
                </c:pt>
                <c:pt idx="20">
                  <c:v>5.4794520547945202E-2</c:v>
                </c:pt>
                <c:pt idx="21">
                  <c:v>4.1095890410958909E-2</c:v>
                </c:pt>
                <c:pt idx="22">
                  <c:v>3.8356164383561632E-2</c:v>
                </c:pt>
                <c:pt idx="23">
                  <c:v>3.9886039886039892E-2</c:v>
                </c:pt>
              </c:numCache>
            </c:numRef>
          </c:val>
          <c:extLst>
            <c:ext xmlns:c16="http://schemas.microsoft.com/office/drawing/2014/chart" uri="{C3380CC4-5D6E-409C-BE32-E72D297353CC}">
              <c16:uniqueId val="{00000003-8B81-41BD-93F5-49B0BD8145AE}"/>
            </c:ext>
          </c:extLst>
        </c:ser>
        <c:ser>
          <c:idx val="4"/>
          <c:order val="4"/>
          <c:tx>
            <c:strRef>
              <c:f>Sheet2!$H$34</c:f>
              <c:strCache>
                <c:ptCount val="1"/>
                <c:pt idx="0">
                  <c:v>Indemnización por despido (flujo)</c:v>
                </c:pt>
              </c:strCache>
            </c:strRef>
          </c:tx>
          <c:spPr>
            <a:solidFill>
              <a:schemeClr val="accent6">
                <a:lumMod val="75000"/>
              </a:schemeClr>
            </a:solidFill>
          </c:spPr>
          <c:invertIfNegative val="0"/>
          <c:cat>
            <c:strRef>
              <c:f>Sheet2!$A$35:$A$58</c:f>
              <c:strCache>
                <c:ptCount val="24"/>
                <c:pt idx="0">
                  <c:v>ARG</c:v>
                </c:pt>
                <c:pt idx="1">
                  <c:v>BRA</c:v>
                </c:pt>
                <c:pt idx="3">
                  <c:v>PER</c:v>
                </c:pt>
                <c:pt idx="4">
                  <c:v>PER-e.peq.</c:v>
                </c:pt>
                <c:pt idx="5">
                  <c:v>PER-micro</c:v>
                </c:pt>
                <c:pt idx="7">
                  <c:v>URY</c:v>
                </c:pt>
                <c:pt idx="8">
                  <c:v>BOL</c:v>
                </c:pt>
                <c:pt idx="9">
                  <c:v>COL</c:v>
                </c:pt>
                <c:pt idx="10">
                  <c:v>PAN</c:v>
                </c:pt>
                <c:pt idx="11">
                  <c:v>ECU</c:v>
                </c:pt>
                <c:pt idx="12">
                  <c:v>CRI</c:v>
                </c:pt>
                <c:pt idx="13">
                  <c:v>MEX</c:v>
                </c:pt>
                <c:pt idx="14">
                  <c:v>GTM</c:v>
                </c:pt>
                <c:pt idx="15">
                  <c:v>VEN</c:v>
                </c:pt>
                <c:pt idx="16">
                  <c:v>NIC</c:v>
                </c:pt>
                <c:pt idx="17">
                  <c:v>DOM</c:v>
                </c:pt>
                <c:pt idx="18">
                  <c:v>PRY</c:v>
                </c:pt>
                <c:pt idx="19">
                  <c:v>SLV</c:v>
                </c:pt>
                <c:pt idx="20">
                  <c:v>HND</c:v>
                </c:pt>
                <c:pt idx="21">
                  <c:v>CHL</c:v>
                </c:pt>
                <c:pt idx="22">
                  <c:v>JAM</c:v>
                </c:pt>
                <c:pt idx="23">
                  <c:v>TTO</c:v>
                </c:pt>
              </c:strCache>
            </c:strRef>
          </c:cat>
          <c:val>
            <c:numRef>
              <c:f>Sheet2!$H$35:$H$58</c:f>
              <c:numCache>
                <c:formatCode>0%</c:formatCode>
                <c:ptCount val="24"/>
                <c:pt idx="0">
                  <c:v>8.2191780821917804E-2</c:v>
                </c:pt>
                <c:pt idx="1">
                  <c:v>3.1561643835616424E-2</c:v>
                </c:pt>
                <c:pt idx="3">
                  <c:v>0.12328767123287673</c:v>
                </c:pt>
                <c:pt idx="4">
                  <c:v>5.4794520547945202E-2</c:v>
                </c:pt>
                <c:pt idx="5">
                  <c:v>2.7397260273972601E-2</c:v>
                </c:pt>
                <c:pt idx="7">
                  <c:v>9.8082191780821906E-2</c:v>
                </c:pt>
                <c:pt idx="8">
                  <c:v>8.2191780821917804E-2</c:v>
                </c:pt>
                <c:pt idx="9">
                  <c:v>6.0273972602739735E-2</c:v>
                </c:pt>
                <c:pt idx="10">
                  <c:v>6.5205479452054807E-2</c:v>
                </c:pt>
                <c:pt idx="11">
                  <c:v>8.2191780821917804E-2</c:v>
                </c:pt>
                <c:pt idx="12">
                  <c:v>5.8082191780821912E-2</c:v>
                </c:pt>
                <c:pt idx="13">
                  <c:v>0.10410958904109588</c:v>
                </c:pt>
                <c:pt idx="14">
                  <c:v>8.2191780821917804E-2</c:v>
                </c:pt>
                <c:pt idx="15">
                  <c:v>8.2191780821917804E-2</c:v>
                </c:pt>
                <c:pt idx="16">
                  <c:v>7.1232876712328738E-2</c:v>
                </c:pt>
                <c:pt idx="17">
                  <c:v>6.3013698630136977E-2</c:v>
                </c:pt>
                <c:pt idx="18">
                  <c:v>4.1095890410958902E-2</c:v>
                </c:pt>
                <c:pt idx="19">
                  <c:v>8.2191780821917804E-2</c:v>
                </c:pt>
                <c:pt idx="20">
                  <c:v>8.2191780821917804E-2</c:v>
                </c:pt>
                <c:pt idx="21">
                  <c:v>8.2191780821917804E-2</c:v>
                </c:pt>
                <c:pt idx="22">
                  <c:v>3.8356164383561632E-2</c:v>
                </c:pt>
                <c:pt idx="23">
                  <c:v>4.547945205479452E-2</c:v>
                </c:pt>
              </c:numCache>
            </c:numRef>
          </c:val>
          <c:extLst>
            <c:ext xmlns:c16="http://schemas.microsoft.com/office/drawing/2014/chart" uri="{C3380CC4-5D6E-409C-BE32-E72D297353CC}">
              <c16:uniqueId val="{00000004-8B81-41BD-93F5-49B0BD8145AE}"/>
            </c:ext>
          </c:extLst>
        </c:ser>
        <c:ser>
          <c:idx val="5"/>
          <c:order val="5"/>
          <c:tx>
            <c:strRef>
              <c:f>Sheet2!$I$34</c:f>
              <c:strCache>
                <c:ptCount val="1"/>
                <c:pt idx="0">
                  <c:v>Aviso previo (flujo)</c:v>
                </c:pt>
              </c:strCache>
            </c:strRef>
          </c:tx>
          <c:spPr>
            <a:solidFill>
              <a:schemeClr val="accent6">
                <a:lumMod val="50000"/>
              </a:schemeClr>
            </a:solidFill>
          </c:spPr>
          <c:invertIfNegative val="0"/>
          <c:cat>
            <c:strRef>
              <c:f>Sheet2!$A$35:$A$58</c:f>
              <c:strCache>
                <c:ptCount val="24"/>
                <c:pt idx="0">
                  <c:v>ARG</c:v>
                </c:pt>
                <c:pt idx="1">
                  <c:v>BRA</c:v>
                </c:pt>
                <c:pt idx="3">
                  <c:v>PER</c:v>
                </c:pt>
                <c:pt idx="4">
                  <c:v>PER-e.peq.</c:v>
                </c:pt>
                <c:pt idx="5">
                  <c:v>PER-micro</c:v>
                </c:pt>
                <c:pt idx="7">
                  <c:v>URY</c:v>
                </c:pt>
                <c:pt idx="8">
                  <c:v>BOL</c:v>
                </c:pt>
                <c:pt idx="9">
                  <c:v>COL</c:v>
                </c:pt>
                <c:pt idx="10">
                  <c:v>PAN</c:v>
                </c:pt>
                <c:pt idx="11">
                  <c:v>ECU</c:v>
                </c:pt>
                <c:pt idx="12">
                  <c:v>CRI</c:v>
                </c:pt>
                <c:pt idx="13">
                  <c:v>MEX</c:v>
                </c:pt>
                <c:pt idx="14">
                  <c:v>GTM</c:v>
                </c:pt>
                <c:pt idx="15">
                  <c:v>VEN</c:v>
                </c:pt>
                <c:pt idx="16">
                  <c:v>NIC</c:v>
                </c:pt>
                <c:pt idx="17">
                  <c:v>DOM</c:v>
                </c:pt>
                <c:pt idx="18">
                  <c:v>PRY</c:v>
                </c:pt>
                <c:pt idx="19">
                  <c:v>SLV</c:v>
                </c:pt>
                <c:pt idx="20">
                  <c:v>HND</c:v>
                </c:pt>
                <c:pt idx="21">
                  <c:v>CHL</c:v>
                </c:pt>
                <c:pt idx="22">
                  <c:v>JAM</c:v>
                </c:pt>
                <c:pt idx="23">
                  <c:v>TTO</c:v>
                </c:pt>
              </c:strCache>
            </c:strRef>
          </c:cat>
          <c:val>
            <c:numRef>
              <c:f>Sheet2!$I$35:$I$58</c:f>
              <c:numCache>
                <c:formatCode>0%</c:formatCode>
                <c:ptCount val="24"/>
                <c:pt idx="0">
                  <c:v>3.287671232876712E-2</c:v>
                </c:pt>
                <c:pt idx="1">
                  <c:v>2.301369863013699E-2</c:v>
                </c:pt>
                <c:pt idx="3">
                  <c:v>0</c:v>
                </c:pt>
                <c:pt idx="4">
                  <c:v>0</c:v>
                </c:pt>
                <c:pt idx="5">
                  <c:v>0</c:v>
                </c:pt>
                <c:pt idx="7">
                  <c:v>0</c:v>
                </c:pt>
                <c:pt idx="8">
                  <c:v>4.9315068493150691E-2</c:v>
                </c:pt>
                <c:pt idx="9">
                  <c:v>4.10958904109589E-3</c:v>
                </c:pt>
                <c:pt idx="10">
                  <c:v>0</c:v>
                </c:pt>
                <c:pt idx="11">
                  <c:v>0</c:v>
                </c:pt>
                <c:pt idx="12">
                  <c:v>1.643835616438356E-2</c:v>
                </c:pt>
                <c:pt idx="13">
                  <c:v>0</c:v>
                </c:pt>
                <c:pt idx="14">
                  <c:v>0</c:v>
                </c:pt>
                <c:pt idx="15">
                  <c:v>0</c:v>
                </c:pt>
                <c:pt idx="16">
                  <c:v>0</c:v>
                </c:pt>
                <c:pt idx="17">
                  <c:v>1.5342465753424652E-2</c:v>
                </c:pt>
                <c:pt idx="18">
                  <c:v>2.4657534246575345E-2</c:v>
                </c:pt>
                <c:pt idx="19">
                  <c:v>0</c:v>
                </c:pt>
                <c:pt idx="20">
                  <c:v>1.6438356164383557E-2</c:v>
                </c:pt>
                <c:pt idx="21">
                  <c:v>1.6438356164383564E-2</c:v>
                </c:pt>
                <c:pt idx="22">
                  <c:v>1.5342465753424652E-2</c:v>
                </c:pt>
              </c:numCache>
            </c:numRef>
          </c:val>
          <c:extLst>
            <c:ext xmlns:c16="http://schemas.microsoft.com/office/drawing/2014/chart" uri="{C3380CC4-5D6E-409C-BE32-E72D297353CC}">
              <c16:uniqueId val="{00000005-8B81-41BD-93F5-49B0BD8145AE}"/>
            </c:ext>
          </c:extLst>
        </c:ser>
        <c:dLbls>
          <c:showLegendKey val="0"/>
          <c:showVal val="0"/>
          <c:showCatName val="0"/>
          <c:showSerName val="0"/>
          <c:showPercent val="0"/>
          <c:showBubbleSize val="0"/>
        </c:dLbls>
        <c:gapWidth val="150"/>
        <c:overlap val="100"/>
        <c:axId val="231708928"/>
        <c:axId val="231718912"/>
      </c:barChart>
      <c:lineChart>
        <c:grouping val="standard"/>
        <c:varyColors val="0"/>
        <c:ser>
          <c:idx val="6"/>
          <c:order val="6"/>
          <c:tx>
            <c:strRef>
              <c:f>Sheet2!$K$34</c:f>
              <c:strCache>
                <c:ptCount val="1"/>
                <c:pt idx="0">
                  <c:v>ALC:48%</c:v>
                </c:pt>
              </c:strCache>
            </c:strRef>
          </c:tx>
          <c:spPr>
            <a:ln>
              <a:solidFill>
                <a:sysClr val="windowText" lastClr="000000"/>
              </a:solidFill>
              <a:prstDash val="sysDash"/>
            </a:ln>
          </c:spPr>
          <c:marker>
            <c:symbol val="none"/>
          </c:marker>
          <c:dLbls>
            <c:dLbl>
              <c:idx val="23"/>
              <c:layout>
                <c:manualLayout>
                  <c:x val="-1.8112156043190525E-2"/>
                  <c:y val="-4.3159907213481785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6-8B81-41BD-93F5-49B0BD8145AE}"/>
                </c:ext>
              </c:extLst>
            </c:dLbl>
            <c:spPr>
              <a:noFill/>
              <a:ln>
                <a:noFill/>
              </a:ln>
              <a:effectLst/>
            </c:spPr>
            <c:txPr>
              <a:bodyPr/>
              <a:lstStyle/>
              <a:p>
                <a:pPr>
                  <a:defRPr sz="1100" b="1"/>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Sheet2!$A$35:$A$58</c:f>
              <c:strCache>
                <c:ptCount val="24"/>
                <c:pt idx="0">
                  <c:v>ARG</c:v>
                </c:pt>
                <c:pt idx="1">
                  <c:v>BRA</c:v>
                </c:pt>
                <c:pt idx="3">
                  <c:v>PER</c:v>
                </c:pt>
                <c:pt idx="4">
                  <c:v>PER-e.peq.</c:v>
                </c:pt>
                <c:pt idx="5">
                  <c:v>PER-micro</c:v>
                </c:pt>
                <c:pt idx="7">
                  <c:v>URY</c:v>
                </c:pt>
                <c:pt idx="8">
                  <c:v>BOL</c:v>
                </c:pt>
                <c:pt idx="9">
                  <c:v>COL</c:v>
                </c:pt>
                <c:pt idx="10">
                  <c:v>PAN</c:v>
                </c:pt>
                <c:pt idx="11">
                  <c:v>ECU</c:v>
                </c:pt>
                <c:pt idx="12">
                  <c:v>CRI</c:v>
                </c:pt>
                <c:pt idx="13">
                  <c:v>MEX</c:v>
                </c:pt>
                <c:pt idx="14">
                  <c:v>GTM</c:v>
                </c:pt>
                <c:pt idx="15">
                  <c:v>VEN</c:v>
                </c:pt>
                <c:pt idx="16">
                  <c:v>NIC</c:v>
                </c:pt>
                <c:pt idx="17">
                  <c:v>DOM</c:v>
                </c:pt>
                <c:pt idx="18">
                  <c:v>PRY</c:v>
                </c:pt>
                <c:pt idx="19">
                  <c:v>SLV</c:v>
                </c:pt>
                <c:pt idx="20">
                  <c:v>HND</c:v>
                </c:pt>
                <c:pt idx="21">
                  <c:v>CHL</c:v>
                </c:pt>
                <c:pt idx="22">
                  <c:v>JAM</c:v>
                </c:pt>
                <c:pt idx="23">
                  <c:v>TTO</c:v>
                </c:pt>
              </c:strCache>
            </c:strRef>
          </c:cat>
          <c:val>
            <c:numRef>
              <c:f>Sheet2!$K$35:$K$58</c:f>
              <c:numCache>
                <c:formatCode>0%</c:formatCode>
                <c:ptCount val="24"/>
                <c:pt idx="0">
                  <c:v>0.48020075525948852</c:v>
                </c:pt>
                <c:pt idx="1">
                  <c:v>0.48020075525948852</c:v>
                </c:pt>
                <c:pt idx="2">
                  <c:v>0.48020075525948852</c:v>
                </c:pt>
                <c:pt idx="3">
                  <c:v>0.48020075525948852</c:v>
                </c:pt>
                <c:pt idx="4">
                  <c:v>0.48020075525948852</c:v>
                </c:pt>
                <c:pt idx="5">
                  <c:v>0.48020075525948852</c:v>
                </c:pt>
                <c:pt idx="6">
                  <c:v>0.48020075525948852</c:v>
                </c:pt>
                <c:pt idx="7">
                  <c:v>0.48020075525948852</c:v>
                </c:pt>
                <c:pt idx="8">
                  <c:v>0.48020075525948852</c:v>
                </c:pt>
                <c:pt idx="9">
                  <c:v>0.48020075525948852</c:v>
                </c:pt>
                <c:pt idx="10">
                  <c:v>0.48020075525948852</c:v>
                </c:pt>
                <c:pt idx="11">
                  <c:v>0.48020075525948852</c:v>
                </c:pt>
                <c:pt idx="12">
                  <c:v>0.48020075525948852</c:v>
                </c:pt>
                <c:pt idx="13">
                  <c:v>0.48020075525948852</c:v>
                </c:pt>
                <c:pt idx="14">
                  <c:v>0.48020075525948852</c:v>
                </c:pt>
                <c:pt idx="15">
                  <c:v>0.48020075525948852</c:v>
                </c:pt>
                <c:pt idx="16">
                  <c:v>0.48020075525948852</c:v>
                </c:pt>
                <c:pt idx="17">
                  <c:v>0.48020075525948852</c:v>
                </c:pt>
                <c:pt idx="18">
                  <c:v>0.48020075525948852</c:v>
                </c:pt>
                <c:pt idx="19">
                  <c:v>0.48020075525948852</c:v>
                </c:pt>
                <c:pt idx="20">
                  <c:v>0.48020075525948852</c:v>
                </c:pt>
                <c:pt idx="21">
                  <c:v>0.48020075525948852</c:v>
                </c:pt>
                <c:pt idx="22">
                  <c:v>0.48020075525948852</c:v>
                </c:pt>
                <c:pt idx="23">
                  <c:v>0.48020075525948852</c:v>
                </c:pt>
              </c:numCache>
            </c:numRef>
          </c:val>
          <c:smooth val="0"/>
          <c:extLst>
            <c:ext xmlns:c16="http://schemas.microsoft.com/office/drawing/2014/chart" uri="{C3380CC4-5D6E-409C-BE32-E72D297353CC}">
              <c16:uniqueId val="{00000007-8B81-41BD-93F5-49B0BD8145AE}"/>
            </c:ext>
          </c:extLst>
        </c:ser>
        <c:dLbls>
          <c:showLegendKey val="0"/>
          <c:showVal val="0"/>
          <c:showCatName val="0"/>
          <c:showSerName val="0"/>
          <c:showPercent val="0"/>
          <c:showBubbleSize val="0"/>
        </c:dLbls>
        <c:marker val="1"/>
        <c:smooth val="0"/>
        <c:axId val="231708928"/>
        <c:axId val="231718912"/>
      </c:lineChart>
      <c:catAx>
        <c:axId val="231708928"/>
        <c:scaling>
          <c:orientation val="minMax"/>
        </c:scaling>
        <c:delete val="0"/>
        <c:axPos val="b"/>
        <c:numFmt formatCode="General" sourceLinked="0"/>
        <c:majorTickMark val="out"/>
        <c:minorTickMark val="none"/>
        <c:tickLblPos val="nextTo"/>
        <c:txPr>
          <a:bodyPr/>
          <a:lstStyle/>
          <a:p>
            <a:pPr>
              <a:defRPr sz="900"/>
            </a:pPr>
            <a:endParaRPr lang="en-US"/>
          </a:p>
        </c:txPr>
        <c:crossAx val="231718912"/>
        <c:crosses val="autoZero"/>
        <c:auto val="1"/>
        <c:lblAlgn val="ctr"/>
        <c:lblOffset val="100"/>
        <c:noMultiLvlLbl val="0"/>
      </c:catAx>
      <c:valAx>
        <c:axId val="231718912"/>
        <c:scaling>
          <c:orientation val="minMax"/>
        </c:scaling>
        <c:delete val="0"/>
        <c:axPos val="l"/>
        <c:title>
          <c:tx>
            <c:rich>
              <a:bodyPr rot="-5400000" vert="horz"/>
              <a:lstStyle/>
              <a:p>
                <a:pPr>
                  <a:defRPr/>
                </a:pPr>
                <a:r>
                  <a:rPr lang="es-ES_tradnl"/>
                  <a:t>Costos laborales como % del salario anual </a:t>
                </a:r>
              </a:p>
            </c:rich>
          </c:tx>
          <c:layout>
            <c:manualLayout>
              <c:xMode val="edge"/>
              <c:yMode val="edge"/>
              <c:x val="5.5729710902124698E-3"/>
              <c:y val="0.12827449700987775"/>
            </c:manualLayout>
          </c:layout>
          <c:overlay val="0"/>
        </c:title>
        <c:numFmt formatCode="0%" sourceLinked="1"/>
        <c:majorTickMark val="out"/>
        <c:minorTickMark val="none"/>
        <c:tickLblPos val="nextTo"/>
        <c:crossAx val="231708928"/>
        <c:crosses val="autoZero"/>
        <c:crossBetween val="between"/>
      </c:valAx>
    </c:plotArea>
    <c:legend>
      <c:legendPos val="b"/>
      <c:legendEntry>
        <c:idx val="6"/>
        <c:delete val="1"/>
      </c:legendEntry>
      <c:layout>
        <c:manualLayout>
          <c:xMode val="edge"/>
          <c:yMode val="edge"/>
          <c:x val="0"/>
          <c:y val="0.91061432714724189"/>
          <c:w val="1"/>
          <c:h val="8.3200552291456106E-2"/>
        </c:manualLayout>
      </c:layout>
      <c:overlay val="0"/>
      <c:txPr>
        <a:bodyPr/>
        <a:lstStyle/>
        <a:p>
          <a:pPr>
            <a:defRPr sz="900"/>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Sheet3!$B$50</c:f>
              <c:strCache>
                <c:ptCount val="1"/>
                <c:pt idx="0">
                  <c:v>Mandatory contributions</c:v>
                </c:pt>
              </c:strCache>
            </c:strRef>
          </c:tx>
          <c:invertIfNegative val="0"/>
          <c:cat>
            <c:strRef>
              <c:f>Sheet3!$A$51:$A$70</c:f>
              <c:strCache>
                <c:ptCount val="20"/>
                <c:pt idx="0">
                  <c:v>ARG</c:v>
                </c:pt>
                <c:pt idx="1">
                  <c:v>BRA</c:v>
                </c:pt>
                <c:pt idx="2">
                  <c:v>PER</c:v>
                </c:pt>
                <c:pt idx="3">
                  <c:v>URY</c:v>
                </c:pt>
                <c:pt idx="4">
                  <c:v>BOL</c:v>
                </c:pt>
                <c:pt idx="5">
                  <c:v>MEX</c:v>
                </c:pt>
                <c:pt idx="6">
                  <c:v>CRI</c:v>
                </c:pt>
                <c:pt idx="7">
                  <c:v>COL</c:v>
                </c:pt>
                <c:pt idx="8">
                  <c:v>ECU</c:v>
                </c:pt>
                <c:pt idx="9">
                  <c:v>PAN</c:v>
                </c:pt>
                <c:pt idx="10">
                  <c:v>NIC</c:v>
                </c:pt>
                <c:pt idx="11">
                  <c:v>GTM</c:v>
                </c:pt>
                <c:pt idx="12">
                  <c:v>DOM</c:v>
                </c:pt>
                <c:pt idx="13">
                  <c:v>PRY</c:v>
                </c:pt>
                <c:pt idx="14">
                  <c:v>SLV</c:v>
                </c:pt>
                <c:pt idx="15">
                  <c:v>VEN</c:v>
                </c:pt>
                <c:pt idx="16">
                  <c:v>HND</c:v>
                </c:pt>
                <c:pt idx="17">
                  <c:v>CHL</c:v>
                </c:pt>
                <c:pt idx="18">
                  <c:v>JAM</c:v>
                </c:pt>
                <c:pt idx="19">
                  <c:v>TOT</c:v>
                </c:pt>
              </c:strCache>
            </c:strRef>
          </c:cat>
          <c:val>
            <c:numRef>
              <c:f>Sheet3!$B$51:$B$70</c:f>
              <c:numCache>
                <c:formatCode>0%</c:formatCode>
                <c:ptCount val="20"/>
                <c:pt idx="0">
                  <c:v>0.4815753424657534</c:v>
                </c:pt>
                <c:pt idx="1">
                  <c:v>0.4566849315068493</c:v>
                </c:pt>
                <c:pt idx="2">
                  <c:v>0.30963333333333332</c:v>
                </c:pt>
                <c:pt idx="3">
                  <c:v>0.39149999999999996</c:v>
                </c:pt>
                <c:pt idx="4">
                  <c:v>0.24419999999999997</c:v>
                </c:pt>
                <c:pt idx="5">
                  <c:v>0.40186027397260277</c:v>
                </c:pt>
                <c:pt idx="6">
                  <c:v>0.3857465753424657</c:v>
                </c:pt>
                <c:pt idx="7">
                  <c:v>0.34297260273972602</c:v>
                </c:pt>
                <c:pt idx="8">
                  <c:v>0.23918778538812785</c:v>
                </c:pt>
                <c:pt idx="9">
                  <c:v>0.28354931506849318</c:v>
                </c:pt>
                <c:pt idx="10">
                  <c:v>0.24414383561643832</c:v>
                </c:pt>
                <c:pt idx="11">
                  <c:v>0.17500000000000004</c:v>
                </c:pt>
                <c:pt idx="12">
                  <c:v>0.24186986301369864</c:v>
                </c:pt>
                <c:pt idx="13">
                  <c:v>0.25972602739726025</c:v>
                </c:pt>
                <c:pt idx="14">
                  <c:v>0.245</c:v>
                </c:pt>
                <c:pt idx="15">
                  <c:v>0.21981632226082301</c:v>
                </c:pt>
                <c:pt idx="16">
                  <c:v>7.5000000000000011E-2</c:v>
                </c:pt>
                <c:pt idx="17">
                  <c:v>0.2369</c:v>
                </c:pt>
                <c:pt idx="18">
                  <c:v>0.18618750000000001</c:v>
                </c:pt>
                <c:pt idx="19">
                  <c:v>0.13469979276954958</c:v>
                </c:pt>
              </c:numCache>
            </c:numRef>
          </c:val>
          <c:extLst>
            <c:ext xmlns:c16="http://schemas.microsoft.com/office/drawing/2014/chart" uri="{C3380CC4-5D6E-409C-BE32-E72D297353CC}">
              <c16:uniqueId val="{00000000-A68D-402B-B231-F43E691FA5D9}"/>
            </c:ext>
          </c:extLst>
        </c:ser>
        <c:ser>
          <c:idx val="1"/>
          <c:order val="1"/>
          <c:tx>
            <c:strRef>
              <c:f>Sheet3!$C$50</c:f>
              <c:strCache>
                <c:ptCount val="1"/>
                <c:pt idx="0">
                  <c:v>Bonus</c:v>
                </c:pt>
              </c:strCache>
            </c:strRef>
          </c:tx>
          <c:invertIfNegative val="0"/>
          <c:cat>
            <c:strRef>
              <c:f>Sheet3!$A$51:$A$70</c:f>
              <c:strCache>
                <c:ptCount val="20"/>
                <c:pt idx="0">
                  <c:v>ARG</c:v>
                </c:pt>
                <c:pt idx="1">
                  <c:v>BRA</c:v>
                </c:pt>
                <c:pt idx="2">
                  <c:v>PER</c:v>
                </c:pt>
                <c:pt idx="3">
                  <c:v>URY</c:v>
                </c:pt>
                <c:pt idx="4">
                  <c:v>BOL</c:v>
                </c:pt>
                <c:pt idx="5">
                  <c:v>MEX</c:v>
                </c:pt>
                <c:pt idx="6">
                  <c:v>CRI</c:v>
                </c:pt>
                <c:pt idx="7">
                  <c:v>COL</c:v>
                </c:pt>
                <c:pt idx="8">
                  <c:v>ECU</c:v>
                </c:pt>
                <c:pt idx="9">
                  <c:v>PAN</c:v>
                </c:pt>
                <c:pt idx="10">
                  <c:v>NIC</c:v>
                </c:pt>
                <c:pt idx="11">
                  <c:v>GTM</c:v>
                </c:pt>
                <c:pt idx="12">
                  <c:v>DOM</c:v>
                </c:pt>
                <c:pt idx="13">
                  <c:v>PRY</c:v>
                </c:pt>
                <c:pt idx="14">
                  <c:v>SLV</c:v>
                </c:pt>
                <c:pt idx="15">
                  <c:v>VEN</c:v>
                </c:pt>
                <c:pt idx="16">
                  <c:v>HND</c:v>
                </c:pt>
                <c:pt idx="17">
                  <c:v>CHL</c:v>
                </c:pt>
                <c:pt idx="18">
                  <c:v>JAM</c:v>
                </c:pt>
                <c:pt idx="19">
                  <c:v>TOT</c:v>
                </c:pt>
              </c:strCache>
            </c:strRef>
          </c:cat>
          <c:val>
            <c:numRef>
              <c:f>Sheet3!$C$51:$C$70</c:f>
              <c:numCache>
                <c:formatCode>0%</c:formatCode>
                <c:ptCount val="20"/>
                <c:pt idx="0">
                  <c:v>8.2191780821917804E-2</c:v>
                </c:pt>
                <c:pt idx="1">
                  <c:v>8.2191780821917818E-2</c:v>
                </c:pt>
                <c:pt idx="2">
                  <c:v>0.16438356164383561</c:v>
                </c:pt>
                <c:pt idx="3">
                  <c:v>8.2191780821917804E-2</c:v>
                </c:pt>
                <c:pt idx="4">
                  <c:v>0.16438356164383561</c:v>
                </c:pt>
                <c:pt idx="5">
                  <c:v>4.1095890410958902E-2</c:v>
                </c:pt>
                <c:pt idx="6">
                  <c:v>8.2191780821917804E-2</c:v>
                </c:pt>
                <c:pt idx="7">
                  <c:v>8.2191780821917804E-2</c:v>
                </c:pt>
                <c:pt idx="8">
                  <c:v>0.16552511415525112</c:v>
                </c:pt>
                <c:pt idx="9">
                  <c:v>8.2191780821917804E-2</c:v>
                </c:pt>
                <c:pt idx="10">
                  <c:v>8.2191780821917818E-2</c:v>
                </c:pt>
                <c:pt idx="11">
                  <c:v>0.16438356164383561</c:v>
                </c:pt>
                <c:pt idx="12">
                  <c:v>8.2191780821917804E-2</c:v>
                </c:pt>
                <c:pt idx="13">
                  <c:v>8.2191780821917804E-2</c:v>
                </c:pt>
                <c:pt idx="14">
                  <c:v>4.1095890410958902E-2</c:v>
                </c:pt>
                <c:pt idx="15">
                  <c:v>6.27253064167268E-2</c:v>
                </c:pt>
                <c:pt idx="16">
                  <c:v>0.16438356164383561</c:v>
                </c:pt>
                <c:pt idx="17">
                  <c:v>0</c:v>
                </c:pt>
                <c:pt idx="18">
                  <c:v>0</c:v>
                </c:pt>
                <c:pt idx="19">
                  <c:v>0</c:v>
                </c:pt>
              </c:numCache>
            </c:numRef>
          </c:val>
          <c:extLst>
            <c:ext xmlns:c16="http://schemas.microsoft.com/office/drawing/2014/chart" uri="{C3380CC4-5D6E-409C-BE32-E72D297353CC}">
              <c16:uniqueId val="{00000001-A68D-402B-B231-F43E691FA5D9}"/>
            </c:ext>
          </c:extLst>
        </c:ser>
        <c:ser>
          <c:idx val="2"/>
          <c:order val="2"/>
          <c:tx>
            <c:strRef>
              <c:f>Sheet3!$D$50</c:f>
              <c:strCache>
                <c:ptCount val="1"/>
                <c:pt idx="0">
                  <c:v>Annual leave</c:v>
                </c:pt>
              </c:strCache>
            </c:strRef>
          </c:tx>
          <c:invertIfNegative val="0"/>
          <c:cat>
            <c:strRef>
              <c:f>Sheet3!$A$51:$A$70</c:f>
              <c:strCache>
                <c:ptCount val="20"/>
                <c:pt idx="0">
                  <c:v>ARG</c:v>
                </c:pt>
                <c:pt idx="1">
                  <c:v>BRA</c:v>
                </c:pt>
                <c:pt idx="2">
                  <c:v>PER</c:v>
                </c:pt>
                <c:pt idx="3">
                  <c:v>URY</c:v>
                </c:pt>
                <c:pt idx="4">
                  <c:v>BOL</c:v>
                </c:pt>
                <c:pt idx="5">
                  <c:v>MEX</c:v>
                </c:pt>
                <c:pt idx="6">
                  <c:v>CRI</c:v>
                </c:pt>
                <c:pt idx="7">
                  <c:v>COL</c:v>
                </c:pt>
                <c:pt idx="8">
                  <c:v>ECU</c:v>
                </c:pt>
                <c:pt idx="9">
                  <c:v>PAN</c:v>
                </c:pt>
                <c:pt idx="10">
                  <c:v>NIC</c:v>
                </c:pt>
                <c:pt idx="11">
                  <c:v>GTM</c:v>
                </c:pt>
                <c:pt idx="12">
                  <c:v>DOM</c:v>
                </c:pt>
                <c:pt idx="13">
                  <c:v>PRY</c:v>
                </c:pt>
                <c:pt idx="14">
                  <c:v>SLV</c:v>
                </c:pt>
                <c:pt idx="15">
                  <c:v>VEN</c:v>
                </c:pt>
                <c:pt idx="16">
                  <c:v>HND</c:v>
                </c:pt>
                <c:pt idx="17">
                  <c:v>CHL</c:v>
                </c:pt>
                <c:pt idx="18">
                  <c:v>JAM</c:v>
                </c:pt>
                <c:pt idx="19">
                  <c:v>TOT</c:v>
                </c:pt>
              </c:strCache>
            </c:strRef>
          </c:cat>
          <c:val>
            <c:numRef>
              <c:f>Sheet3!$D$51:$D$70</c:f>
              <c:numCache>
                <c:formatCode>0%</c:formatCode>
                <c:ptCount val="20"/>
                <c:pt idx="0">
                  <c:v>3.8356164383561639E-2</c:v>
                </c:pt>
                <c:pt idx="1">
                  <c:v>0.10958904109589043</c:v>
                </c:pt>
                <c:pt idx="2">
                  <c:v>8.2191780821917804E-2</c:v>
                </c:pt>
                <c:pt idx="3">
                  <c:v>5.7534246575342465E-2</c:v>
                </c:pt>
                <c:pt idx="4">
                  <c:v>5.4794520547945209E-2</c:v>
                </c:pt>
                <c:pt idx="5">
                  <c:v>3.8356164383561639E-2</c:v>
                </c:pt>
                <c:pt idx="6">
                  <c:v>3.8356164383561646E-2</c:v>
                </c:pt>
                <c:pt idx="7">
                  <c:v>4.1095890410958902E-2</c:v>
                </c:pt>
                <c:pt idx="8">
                  <c:v>4.1095890410958909E-2</c:v>
                </c:pt>
                <c:pt idx="9">
                  <c:v>8.2191780821917804E-2</c:v>
                </c:pt>
                <c:pt idx="10">
                  <c:v>8.2191780821917818E-2</c:v>
                </c:pt>
                <c:pt idx="11">
                  <c:v>4.1095890410958902E-2</c:v>
                </c:pt>
                <c:pt idx="12">
                  <c:v>4.9315068493150684E-2</c:v>
                </c:pt>
                <c:pt idx="13">
                  <c:v>3.2876712328767127E-2</c:v>
                </c:pt>
                <c:pt idx="14">
                  <c:v>6.575342465753424E-2</c:v>
                </c:pt>
                <c:pt idx="15">
                  <c:v>5.5948089401586097E-2</c:v>
                </c:pt>
                <c:pt idx="16">
                  <c:v>5.4794520547945202E-2</c:v>
                </c:pt>
                <c:pt idx="17">
                  <c:v>4.1095890410958909E-2</c:v>
                </c:pt>
                <c:pt idx="18">
                  <c:v>3.8356164383561646E-2</c:v>
                </c:pt>
                <c:pt idx="19">
                  <c:v>3.8356164383561646E-2</c:v>
                </c:pt>
              </c:numCache>
            </c:numRef>
          </c:val>
          <c:extLst>
            <c:ext xmlns:c16="http://schemas.microsoft.com/office/drawing/2014/chart" uri="{C3380CC4-5D6E-409C-BE32-E72D297353CC}">
              <c16:uniqueId val="{00000002-A68D-402B-B231-F43E691FA5D9}"/>
            </c:ext>
          </c:extLst>
        </c:ser>
        <c:ser>
          <c:idx val="3"/>
          <c:order val="3"/>
          <c:tx>
            <c:strRef>
              <c:f>Sheet3!$E$50</c:f>
              <c:strCache>
                <c:ptCount val="1"/>
                <c:pt idx="0">
                  <c:v>Severance payment (flow)</c:v>
                </c:pt>
              </c:strCache>
            </c:strRef>
          </c:tx>
          <c:invertIfNegative val="0"/>
          <c:cat>
            <c:strRef>
              <c:f>Sheet3!$A$51:$A$70</c:f>
              <c:strCache>
                <c:ptCount val="20"/>
                <c:pt idx="0">
                  <c:v>ARG</c:v>
                </c:pt>
                <c:pt idx="1">
                  <c:v>BRA</c:v>
                </c:pt>
                <c:pt idx="2">
                  <c:v>PER</c:v>
                </c:pt>
                <c:pt idx="3">
                  <c:v>URY</c:v>
                </c:pt>
                <c:pt idx="4">
                  <c:v>BOL</c:v>
                </c:pt>
                <c:pt idx="5">
                  <c:v>MEX</c:v>
                </c:pt>
                <c:pt idx="6">
                  <c:v>CRI</c:v>
                </c:pt>
                <c:pt idx="7">
                  <c:v>COL</c:v>
                </c:pt>
                <c:pt idx="8">
                  <c:v>ECU</c:v>
                </c:pt>
                <c:pt idx="9">
                  <c:v>PAN</c:v>
                </c:pt>
                <c:pt idx="10">
                  <c:v>NIC</c:v>
                </c:pt>
                <c:pt idx="11">
                  <c:v>GTM</c:v>
                </c:pt>
                <c:pt idx="12">
                  <c:v>DOM</c:v>
                </c:pt>
                <c:pt idx="13">
                  <c:v>PRY</c:v>
                </c:pt>
                <c:pt idx="14">
                  <c:v>SLV</c:v>
                </c:pt>
                <c:pt idx="15">
                  <c:v>VEN</c:v>
                </c:pt>
                <c:pt idx="16">
                  <c:v>HND</c:v>
                </c:pt>
                <c:pt idx="17">
                  <c:v>CHL</c:v>
                </c:pt>
                <c:pt idx="18">
                  <c:v>JAM</c:v>
                </c:pt>
                <c:pt idx="19">
                  <c:v>TOT</c:v>
                </c:pt>
              </c:strCache>
            </c:strRef>
          </c:cat>
          <c:val>
            <c:numRef>
              <c:f>Sheet3!$E$51:$E$70</c:f>
              <c:numCache>
                <c:formatCode>0%</c:formatCode>
                <c:ptCount val="20"/>
                <c:pt idx="0">
                  <c:v>8.2191780821917804E-2</c:v>
                </c:pt>
                <c:pt idx="1">
                  <c:v>3.1561643835616444E-2</c:v>
                </c:pt>
                <c:pt idx="2">
                  <c:v>0.12328767123287672</c:v>
                </c:pt>
                <c:pt idx="3">
                  <c:v>9.808219178082192E-2</c:v>
                </c:pt>
                <c:pt idx="4">
                  <c:v>8.2191780821917804E-2</c:v>
                </c:pt>
                <c:pt idx="5">
                  <c:v>0.10410958904109588</c:v>
                </c:pt>
                <c:pt idx="6">
                  <c:v>5.8082191780821926E-2</c:v>
                </c:pt>
                <c:pt idx="7">
                  <c:v>6.0273972602739721E-2</c:v>
                </c:pt>
                <c:pt idx="8">
                  <c:v>8.2191780821917804E-2</c:v>
                </c:pt>
                <c:pt idx="9">
                  <c:v>6.5205479452054793E-2</c:v>
                </c:pt>
                <c:pt idx="10">
                  <c:v>7.1232876712328766E-2</c:v>
                </c:pt>
                <c:pt idx="11">
                  <c:v>8.2191780821917818E-2</c:v>
                </c:pt>
                <c:pt idx="12">
                  <c:v>6.3013698630136977E-2</c:v>
                </c:pt>
                <c:pt idx="13">
                  <c:v>4.1095890410958902E-2</c:v>
                </c:pt>
                <c:pt idx="14">
                  <c:v>8.2191780821917804E-2</c:v>
                </c:pt>
                <c:pt idx="15">
                  <c:v>7.4776255707762598E-2</c:v>
                </c:pt>
                <c:pt idx="16">
                  <c:v>8.2191780821917818E-2</c:v>
                </c:pt>
                <c:pt idx="17">
                  <c:v>8.2191780821917804E-2</c:v>
                </c:pt>
                <c:pt idx="18">
                  <c:v>3.8356164383561639E-2</c:v>
                </c:pt>
                <c:pt idx="19">
                  <c:v>4.547945205479452E-2</c:v>
                </c:pt>
              </c:numCache>
            </c:numRef>
          </c:val>
          <c:extLst>
            <c:ext xmlns:c16="http://schemas.microsoft.com/office/drawing/2014/chart" uri="{C3380CC4-5D6E-409C-BE32-E72D297353CC}">
              <c16:uniqueId val="{00000003-A68D-402B-B231-F43E691FA5D9}"/>
            </c:ext>
          </c:extLst>
        </c:ser>
        <c:ser>
          <c:idx val="4"/>
          <c:order val="4"/>
          <c:tx>
            <c:strRef>
              <c:f>Sheet3!$F$50</c:f>
              <c:strCache>
                <c:ptCount val="1"/>
                <c:pt idx="0">
                  <c:v>Firing notice (flow)</c:v>
                </c:pt>
              </c:strCache>
            </c:strRef>
          </c:tx>
          <c:invertIfNegative val="0"/>
          <c:cat>
            <c:strRef>
              <c:f>Sheet3!$A$51:$A$70</c:f>
              <c:strCache>
                <c:ptCount val="20"/>
                <c:pt idx="0">
                  <c:v>ARG</c:v>
                </c:pt>
                <c:pt idx="1">
                  <c:v>BRA</c:v>
                </c:pt>
                <c:pt idx="2">
                  <c:v>PER</c:v>
                </c:pt>
                <c:pt idx="3">
                  <c:v>URY</c:v>
                </c:pt>
                <c:pt idx="4">
                  <c:v>BOL</c:v>
                </c:pt>
                <c:pt idx="5">
                  <c:v>MEX</c:v>
                </c:pt>
                <c:pt idx="6">
                  <c:v>CRI</c:v>
                </c:pt>
                <c:pt idx="7">
                  <c:v>COL</c:v>
                </c:pt>
                <c:pt idx="8">
                  <c:v>ECU</c:v>
                </c:pt>
                <c:pt idx="9">
                  <c:v>PAN</c:v>
                </c:pt>
                <c:pt idx="10">
                  <c:v>NIC</c:v>
                </c:pt>
                <c:pt idx="11">
                  <c:v>GTM</c:v>
                </c:pt>
                <c:pt idx="12">
                  <c:v>DOM</c:v>
                </c:pt>
                <c:pt idx="13">
                  <c:v>PRY</c:v>
                </c:pt>
                <c:pt idx="14">
                  <c:v>SLV</c:v>
                </c:pt>
                <c:pt idx="15">
                  <c:v>VEN</c:v>
                </c:pt>
                <c:pt idx="16">
                  <c:v>HND</c:v>
                </c:pt>
                <c:pt idx="17">
                  <c:v>CHL</c:v>
                </c:pt>
                <c:pt idx="18">
                  <c:v>JAM</c:v>
                </c:pt>
                <c:pt idx="19">
                  <c:v>TOT</c:v>
                </c:pt>
              </c:strCache>
            </c:strRef>
          </c:cat>
          <c:val>
            <c:numRef>
              <c:f>Sheet3!$F$51:$F$70</c:f>
              <c:numCache>
                <c:formatCode>0%</c:formatCode>
                <c:ptCount val="20"/>
                <c:pt idx="0">
                  <c:v>3.287671232876712E-2</c:v>
                </c:pt>
                <c:pt idx="1">
                  <c:v>2.301369863013699E-2</c:v>
                </c:pt>
                <c:pt idx="2">
                  <c:v>0</c:v>
                </c:pt>
                <c:pt idx="3">
                  <c:v>0</c:v>
                </c:pt>
                <c:pt idx="4">
                  <c:v>4.9315068493150691E-2</c:v>
                </c:pt>
                <c:pt idx="5">
                  <c:v>0</c:v>
                </c:pt>
                <c:pt idx="6">
                  <c:v>1.643835616438356E-2</c:v>
                </c:pt>
                <c:pt idx="7">
                  <c:v>4.10958904109589E-3</c:v>
                </c:pt>
                <c:pt idx="8">
                  <c:v>0</c:v>
                </c:pt>
                <c:pt idx="9">
                  <c:v>0</c:v>
                </c:pt>
                <c:pt idx="10">
                  <c:v>0</c:v>
                </c:pt>
                <c:pt idx="11">
                  <c:v>0</c:v>
                </c:pt>
                <c:pt idx="12">
                  <c:v>1.5342465753424659E-2</c:v>
                </c:pt>
                <c:pt idx="13">
                  <c:v>2.4657534246575345E-2</c:v>
                </c:pt>
                <c:pt idx="14">
                  <c:v>0</c:v>
                </c:pt>
                <c:pt idx="15">
                  <c:v>-3.1627012737322499E-3</c:v>
                </c:pt>
                <c:pt idx="16">
                  <c:v>1.643835616438356E-2</c:v>
                </c:pt>
                <c:pt idx="17">
                  <c:v>1.6438356164383564E-2</c:v>
                </c:pt>
                <c:pt idx="18">
                  <c:v>1.5342465753424659E-2</c:v>
                </c:pt>
                <c:pt idx="19">
                  <c:v>0</c:v>
                </c:pt>
              </c:numCache>
            </c:numRef>
          </c:val>
          <c:extLst>
            <c:ext xmlns:c16="http://schemas.microsoft.com/office/drawing/2014/chart" uri="{C3380CC4-5D6E-409C-BE32-E72D297353CC}">
              <c16:uniqueId val="{00000004-A68D-402B-B231-F43E691FA5D9}"/>
            </c:ext>
          </c:extLst>
        </c:ser>
        <c:dLbls>
          <c:showLegendKey val="0"/>
          <c:showVal val="0"/>
          <c:showCatName val="0"/>
          <c:showSerName val="0"/>
          <c:showPercent val="0"/>
          <c:showBubbleSize val="0"/>
        </c:dLbls>
        <c:gapWidth val="150"/>
        <c:overlap val="100"/>
        <c:axId val="231826944"/>
        <c:axId val="231828480"/>
      </c:barChart>
      <c:catAx>
        <c:axId val="231826944"/>
        <c:scaling>
          <c:orientation val="minMax"/>
        </c:scaling>
        <c:delete val="0"/>
        <c:axPos val="b"/>
        <c:numFmt formatCode="General" sourceLinked="0"/>
        <c:majorTickMark val="out"/>
        <c:minorTickMark val="none"/>
        <c:tickLblPos val="nextTo"/>
        <c:crossAx val="231828480"/>
        <c:crosses val="autoZero"/>
        <c:auto val="1"/>
        <c:lblAlgn val="ctr"/>
        <c:lblOffset val="100"/>
        <c:noMultiLvlLbl val="0"/>
      </c:catAx>
      <c:valAx>
        <c:axId val="231828480"/>
        <c:scaling>
          <c:orientation val="minMax"/>
        </c:scaling>
        <c:delete val="0"/>
        <c:axPos val="l"/>
        <c:numFmt formatCode="0%" sourceLinked="1"/>
        <c:majorTickMark val="out"/>
        <c:minorTickMark val="none"/>
        <c:tickLblPos val="nextTo"/>
        <c:crossAx val="231826944"/>
        <c:crosses val="autoZero"/>
        <c:crossBetween val="between"/>
      </c:valAx>
    </c:plotArea>
    <c:legend>
      <c:legendPos val="b"/>
      <c:overlay val="0"/>
    </c:legend>
    <c:plotVisOnly val="1"/>
    <c:dispBlanksAs val="gap"/>
    <c:showDLblsOverMax val="0"/>
  </c:chart>
  <c:spPr>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95876725086784"/>
          <c:y val="3.9157053042788256E-2"/>
          <c:w val="0.56455727711455428"/>
          <c:h val="0.90717389977415619"/>
        </c:manualLayout>
      </c:layout>
      <c:barChart>
        <c:barDir val="col"/>
        <c:grouping val="stacked"/>
        <c:varyColors val="0"/>
        <c:ser>
          <c:idx val="0"/>
          <c:order val="0"/>
          <c:tx>
            <c:strRef>
              <c:f>Figure1a_1b!$A$31</c:f>
              <c:strCache>
                <c:ptCount val="1"/>
                <c:pt idx="0">
                  <c:v>Minimum wage</c:v>
                </c:pt>
              </c:strCache>
            </c:strRef>
          </c:tx>
          <c:spPr>
            <a:solidFill>
              <a:schemeClr val="tx2">
                <a:lumMod val="75000"/>
              </a:schemeClr>
            </a:solidFill>
          </c:spPr>
          <c:invertIfNegative val="0"/>
          <c:cat>
            <c:numRef>
              <c:f>Figure1a_1b!$C$30</c:f>
              <c:numCache>
                <c:formatCode>General</c:formatCode>
                <c:ptCount val="1"/>
              </c:numCache>
            </c:numRef>
          </c:cat>
          <c:val>
            <c:numRef>
              <c:f>Figure1a_1b!$C$31</c:f>
              <c:numCache>
                <c:formatCode>General</c:formatCode>
                <c:ptCount val="1"/>
                <c:pt idx="0">
                  <c:v>0.2</c:v>
                </c:pt>
              </c:numCache>
            </c:numRef>
          </c:val>
          <c:extLst>
            <c:ext xmlns:c16="http://schemas.microsoft.com/office/drawing/2014/chart" uri="{C3380CC4-5D6E-409C-BE32-E72D297353CC}">
              <c16:uniqueId val="{00000000-60FB-4CA5-9663-CFE126ED20D3}"/>
            </c:ext>
          </c:extLst>
        </c:ser>
        <c:ser>
          <c:idx val="1"/>
          <c:order val="1"/>
          <c:tx>
            <c:strRef>
              <c:f>Figure1a_1b!$A$32</c:f>
              <c:strCache>
                <c:ptCount val="1"/>
                <c:pt idx="0">
                  <c:v>Bonuses</c:v>
                </c:pt>
              </c:strCache>
            </c:strRef>
          </c:tx>
          <c:spPr>
            <a:solidFill>
              <a:schemeClr val="accent5">
                <a:lumMod val="75000"/>
              </a:schemeClr>
            </a:solidFill>
          </c:spPr>
          <c:invertIfNegative val="0"/>
          <c:cat>
            <c:numRef>
              <c:f>Figure1a_1b!$C$30</c:f>
              <c:numCache>
                <c:formatCode>General</c:formatCode>
                <c:ptCount val="1"/>
              </c:numCache>
            </c:numRef>
          </c:cat>
          <c:val>
            <c:numRef>
              <c:f>Figure1a_1b!$C$32</c:f>
              <c:numCache>
                <c:formatCode>General</c:formatCode>
                <c:ptCount val="1"/>
                <c:pt idx="0">
                  <c:v>0.04</c:v>
                </c:pt>
              </c:numCache>
            </c:numRef>
          </c:val>
          <c:extLst>
            <c:ext xmlns:c16="http://schemas.microsoft.com/office/drawing/2014/chart" uri="{C3380CC4-5D6E-409C-BE32-E72D297353CC}">
              <c16:uniqueId val="{00000001-60FB-4CA5-9663-CFE126ED20D3}"/>
            </c:ext>
          </c:extLst>
        </c:ser>
        <c:ser>
          <c:idx val="2"/>
          <c:order val="2"/>
          <c:tx>
            <c:strRef>
              <c:f>Figure1a_1b!$A$33</c:f>
              <c:strCache>
                <c:ptCount val="1"/>
                <c:pt idx="0">
                  <c:v>Paid leave</c:v>
                </c:pt>
              </c:strCache>
            </c:strRef>
          </c:tx>
          <c:spPr>
            <a:solidFill>
              <a:schemeClr val="tx2">
                <a:lumMod val="40000"/>
                <a:lumOff val="60000"/>
              </a:schemeClr>
            </a:solidFill>
          </c:spPr>
          <c:invertIfNegative val="0"/>
          <c:cat>
            <c:numRef>
              <c:f>Figure1a_1b!$C$30</c:f>
              <c:numCache>
                <c:formatCode>General</c:formatCode>
                <c:ptCount val="1"/>
              </c:numCache>
            </c:numRef>
          </c:cat>
          <c:val>
            <c:numRef>
              <c:f>Figure1a_1b!$C$33</c:f>
              <c:numCache>
                <c:formatCode>General</c:formatCode>
                <c:ptCount val="1"/>
                <c:pt idx="0">
                  <c:v>0.04</c:v>
                </c:pt>
              </c:numCache>
            </c:numRef>
          </c:val>
          <c:extLst>
            <c:ext xmlns:c16="http://schemas.microsoft.com/office/drawing/2014/chart" uri="{C3380CC4-5D6E-409C-BE32-E72D297353CC}">
              <c16:uniqueId val="{00000002-60FB-4CA5-9663-CFE126ED20D3}"/>
            </c:ext>
          </c:extLst>
        </c:ser>
        <c:ser>
          <c:idx val="3"/>
          <c:order val="3"/>
          <c:tx>
            <c:strRef>
              <c:f>Figure1a_1b!$A$34</c:f>
              <c:strCache>
                <c:ptCount val="1"/>
                <c:pt idx="0">
                  <c:v>Mandatory social security contributions</c:v>
                </c:pt>
              </c:strCache>
            </c:strRef>
          </c:tx>
          <c:invertIfNegative val="0"/>
          <c:cat>
            <c:numRef>
              <c:f>Figure1a_1b!$C$30</c:f>
              <c:numCache>
                <c:formatCode>General</c:formatCode>
                <c:ptCount val="1"/>
              </c:numCache>
            </c:numRef>
          </c:cat>
          <c:val>
            <c:numRef>
              <c:f>Figure1a_1b!$C$34</c:f>
              <c:numCache>
                <c:formatCode>General</c:formatCode>
                <c:ptCount val="1"/>
                <c:pt idx="0">
                  <c:v>7.4999999999999997E-2</c:v>
                </c:pt>
              </c:numCache>
            </c:numRef>
          </c:val>
          <c:extLst>
            <c:ext xmlns:c16="http://schemas.microsoft.com/office/drawing/2014/chart" uri="{C3380CC4-5D6E-409C-BE32-E72D297353CC}">
              <c16:uniqueId val="{00000003-60FB-4CA5-9663-CFE126ED20D3}"/>
            </c:ext>
          </c:extLst>
        </c:ser>
        <c:ser>
          <c:idx val="4"/>
          <c:order val="4"/>
          <c:tx>
            <c:strRef>
              <c:f>Figure1a_1b!$A$35</c:f>
              <c:strCache>
                <c:ptCount val="1"/>
                <c:pt idx="0">
                  <c:v>Severance payment </c:v>
                </c:pt>
              </c:strCache>
            </c:strRef>
          </c:tx>
          <c:spPr>
            <a:solidFill>
              <a:schemeClr val="accent6">
                <a:lumMod val="75000"/>
              </a:schemeClr>
            </a:solidFill>
          </c:spPr>
          <c:invertIfNegative val="0"/>
          <c:cat>
            <c:numRef>
              <c:f>Figure1a_1b!$C$30</c:f>
              <c:numCache>
                <c:formatCode>General</c:formatCode>
                <c:ptCount val="1"/>
              </c:numCache>
            </c:numRef>
          </c:cat>
          <c:val>
            <c:numRef>
              <c:f>Figure1a_1b!$C$35</c:f>
              <c:numCache>
                <c:formatCode>General</c:formatCode>
                <c:ptCount val="1"/>
                <c:pt idx="0">
                  <c:v>0.03</c:v>
                </c:pt>
              </c:numCache>
            </c:numRef>
          </c:val>
          <c:extLst>
            <c:ext xmlns:c16="http://schemas.microsoft.com/office/drawing/2014/chart" uri="{C3380CC4-5D6E-409C-BE32-E72D297353CC}">
              <c16:uniqueId val="{00000004-60FB-4CA5-9663-CFE126ED20D3}"/>
            </c:ext>
          </c:extLst>
        </c:ser>
        <c:ser>
          <c:idx val="5"/>
          <c:order val="5"/>
          <c:tx>
            <c:strRef>
              <c:f>Figure1a_1b!$A$36</c:f>
              <c:strCache>
                <c:ptCount val="1"/>
                <c:pt idx="0">
                  <c:v>Firing notice</c:v>
                </c:pt>
              </c:strCache>
            </c:strRef>
          </c:tx>
          <c:spPr>
            <a:solidFill>
              <a:schemeClr val="accent6">
                <a:lumMod val="40000"/>
                <a:lumOff val="60000"/>
              </a:schemeClr>
            </a:solidFill>
          </c:spPr>
          <c:invertIfNegative val="0"/>
          <c:cat>
            <c:numRef>
              <c:f>Figure1a_1b!$C$30</c:f>
              <c:numCache>
                <c:formatCode>General</c:formatCode>
                <c:ptCount val="1"/>
              </c:numCache>
            </c:numRef>
          </c:cat>
          <c:val>
            <c:numRef>
              <c:f>Figure1a_1b!$C$36</c:f>
              <c:numCache>
                <c:formatCode>General</c:formatCode>
                <c:ptCount val="1"/>
                <c:pt idx="0">
                  <c:v>1.4999999999999999E-2</c:v>
                </c:pt>
              </c:numCache>
            </c:numRef>
          </c:val>
          <c:extLst>
            <c:ext xmlns:c16="http://schemas.microsoft.com/office/drawing/2014/chart" uri="{C3380CC4-5D6E-409C-BE32-E72D297353CC}">
              <c16:uniqueId val="{00000005-60FB-4CA5-9663-CFE126ED20D3}"/>
            </c:ext>
          </c:extLst>
        </c:ser>
        <c:dLbls>
          <c:showLegendKey val="0"/>
          <c:showVal val="0"/>
          <c:showCatName val="0"/>
          <c:showSerName val="0"/>
          <c:showPercent val="0"/>
          <c:showBubbleSize val="0"/>
        </c:dLbls>
        <c:gapWidth val="150"/>
        <c:overlap val="100"/>
        <c:axId val="231918208"/>
        <c:axId val="231924096"/>
      </c:barChart>
      <c:catAx>
        <c:axId val="231918208"/>
        <c:scaling>
          <c:orientation val="minMax"/>
        </c:scaling>
        <c:delete val="0"/>
        <c:axPos val="b"/>
        <c:numFmt formatCode="General" sourceLinked="1"/>
        <c:majorTickMark val="out"/>
        <c:minorTickMark val="none"/>
        <c:tickLblPos val="nextTo"/>
        <c:crossAx val="231924096"/>
        <c:crosses val="autoZero"/>
        <c:auto val="1"/>
        <c:lblAlgn val="ctr"/>
        <c:lblOffset val="100"/>
        <c:noMultiLvlLbl val="0"/>
      </c:catAx>
      <c:valAx>
        <c:axId val="231924096"/>
        <c:scaling>
          <c:orientation val="minMax"/>
        </c:scaling>
        <c:delete val="0"/>
        <c:axPos val="l"/>
        <c:title>
          <c:tx>
            <c:rich>
              <a:bodyPr rot="-5400000" vert="horz"/>
              <a:lstStyle/>
              <a:p>
                <a:pPr>
                  <a:defRPr/>
                </a:pPr>
                <a:r>
                  <a:rPr lang="en-US"/>
                  <a:t>Minimum cost of salaried labor as % of  the GDP per workler</a:t>
                </a:r>
              </a:p>
            </c:rich>
          </c:tx>
          <c:layout>
            <c:manualLayout>
              <c:xMode val="edge"/>
              <c:yMode val="edge"/>
              <c:x val="1.2903225806451613E-2"/>
              <c:y val="9.2441860465116266E-2"/>
            </c:manualLayout>
          </c:layout>
          <c:overlay val="0"/>
        </c:title>
        <c:numFmt formatCode="0%" sourceLinked="0"/>
        <c:majorTickMark val="out"/>
        <c:minorTickMark val="none"/>
        <c:tickLblPos val="nextTo"/>
        <c:crossAx val="231918208"/>
        <c:crosses val="autoZero"/>
        <c:crossBetween val="between"/>
      </c:valAx>
    </c:plotArea>
    <c:legend>
      <c:legendPos val="r"/>
      <c:layout>
        <c:manualLayout>
          <c:xMode val="edge"/>
          <c:yMode val="edge"/>
          <c:x val="0.68170959275251886"/>
          <c:y val="0.11531496062992126"/>
          <c:w val="0.30538718144102955"/>
          <c:h val="0.68797472990294817"/>
        </c:manualLayout>
      </c:layout>
      <c:overlay val="0"/>
    </c:legend>
    <c:plotVisOnly val="1"/>
    <c:dispBlanksAs val="gap"/>
    <c:showDLblsOverMax val="0"/>
  </c:chart>
  <c:spPr>
    <a:ln>
      <a:noFill/>
    </a:ln>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1"/>
          <c:order val="0"/>
          <c:tx>
            <c:strRef>
              <c:f>Figure1a_1b!$A$10</c:f>
              <c:strCache>
                <c:ptCount val="1"/>
                <c:pt idx="0">
                  <c:v>Bonuses</c:v>
                </c:pt>
              </c:strCache>
            </c:strRef>
          </c:tx>
          <c:spPr>
            <a:solidFill>
              <a:schemeClr val="accent5">
                <a:lumMod val="50000"/>
              </a:schemeClr>
            </a:solidFill>
          </c:spPr>
          <c:invertIfNegative val="0"/>
          <c:val>
            <c:numRef>
              <c:f>Figure1a_1b!$C$10</c:f>
              <c:numCache>
                <c:formatCode>General</c:formatCode>
                <c:ptCount val="1"/>
                <c:pt idx="0">
                  <c:v>0.08</c:v>
                </c:pt>
              </c:numCache>
            </c:numRef>
          </c:val>
          <c:extLst>
            <c:ext xmlns:c16="http://schemas.microsoft.com/office/drawing/2014/chart" uri="{C3380CC4-5D6E-409C-BE32-E72D297353CC}">
              <c16:uniqueId val="{00000000-734D-488E-A0BA-3124014363A6}"/>
            </c:ext>
          </c:extLst>
        </c:ser>
        <c:ser>
          <c:idx val="2"/>
          <c:order val="1"/>
          <c:tx>
            <c:strRef>
              <c:f>Figure1a_1b!$A$11</c:f>
              <c:strCache>
                <c:ptCount val="1"/>
                <c:pt idx="0">
                  <c:v>Paid leave</c:v>
                </c:pt>
              </c:strCache>
            </c:strRef>
          </c:tx>
          <c:spPr>
            <a:solidFill>
              <a:schemeClr val="accent1">
                <a:lumMod val="60000"/>
                <a:lumOff val="40000"/>
              </a:schemeClr>
            </a:solidFill>
          </c:spPr>
          <c:invertIfNegative val="0"/>
          <c:val>
            <c:numRef>
              <c:f>Figure1a_1b!$C$11</c:f>
              <c:numCache>
                <c:formatCode>General</c:formatCode>
                <c:ptCount val="1"/>
                <c:pt idx="0">
                  <c:v>0.06</c:v>
                </c:pt>
              </c:numCache>
            </c:numRef>
          </c:val>
          <c:extLst>
            <c:ext xmlns:c16="http://schemas.microsoft.com/office/drawing/2014/chart" uri="{C3380CC4-5D6E-409C-BE32-E72D297353CC}">
              <c16:uniqueId val="{00000001-734D-488E-A0BA-3124014363A6}"/>
            </c:ext>
          </c:extLst>
        </c:ser>
        <c:ser>
          <c:idx val="3"/>
          <c:order val="2"/>
          <c:tx>
            <c:strRef>
              <c:f>Figure1a_1b!$A$12</c:f>
              <c:strCache>
                <c:ptCount val="1"/>
                <c:pt idx="0">
                  <c:v>Mandatory social security contributions</c:v>
                </c:pt>
              </c:strCache>
            </c:strRef>
          </c:tx>
          <c:invertIfNegative val="0"/>
          <c:val>
            <c:numRef>
              <c:f>Figure1a_1b!$C$12</c:f>
              <c:numCache>
                <c:formatCode>General</c:formatCode>
                <c:ptCount val="1"/>
                <c:pt idx="0">
                  <c:v>0.27</c:v>
                </c:pt>
              </c:numCache>
            </c:numRef>
          </c:val>
          <c:extLst>
            <c:ext xmlns:c16="http://schemas.microsoft.com/office/drawing/2014/chart" uri="{C3380CC4-5D6E-409C-BE32-E72D297353CC}">
              <c16:uniqueId val="{00000002-734D-488E-A0BA-3124014363A6}"/>
            </c:ext>
          </c:extLst>
        </c:ser>
        <c:ser>
          <c:idx val="4"/>
          <c:order val="3"/>
          <c:tx>
            <c:strRef>
              <c:f>Figure1a_1b!$A$13</c:f>
              <c:strCache>
                <c:ptCount val="1"/>
                <c:pt idx="0">
                  <c:v>Severance payment </c:v>
                </c:pt>
              </c:strCache>
            </c:strRef>
          </c:tx>
          <c:spPr>
            <a:solidFill>
              <a:schemeClr val="accent6">
                <a:lumMod val="75000"/>
              </a:schemeClr>
            </a:solidFill>
          </c:spPr>
          <c:invertIfNegative val="0"/>
          <c:val>
            <c:numRef>
              <c:f>Figure1a_1b!$C$13</c:f>
              <c:numCache>
                <c:formatCode>General</c:formatCode>
                <c:ptCount val="1"/>
                <c:pt idx="0">
                  <c:v>7.0000000000000007E-2</c:v>
                </c:pt>
              </c:numCache>
            </c:numRef>
          </c:val>
          <c:extLst>
            <c:ext xmlns:c16="http://schemas.microsoft.com/office/drawing/2014/chart" uri="{C3380CC4-5D6E-409C-BE32-E72D297353CC}">
              <c16:uniqueId val="{00000003-734D-488E-A0BA-3124014363A6}"/>
            </c:ext>
          </c:extLst>
        </c:ser>
        <c:ser>
          <c:idx val="5"/>
          <c:order val="4"/>
          <c:tx>
            <c:strRef>
              <c:f>Figure1a_1b!$A$14</c:f>
              <c:strCache>
                <c:ptCount val="1"/>
                <c:pt idx="0">
                  <c:v>Firing notice</c:v>
                </c:pt>
              </c:strCache>
            </c:strRef>
          </c:tx>
          <c:spPr>
            <a:solidFill>
              <a:schemeClr val="accent6">
                <a:lumMod val="40000"/>
                <a:lumOff val="60000"/>
              </a:schemeClr>
            </a:solidFill>
          </c:spPr>
          <c:invertIfNegative val="0"/>
          <c:val>
            <c:numRef>
              <c:f>Figure1a_1b!$C$14</c:f>
              <c:numCache>
                <c:formatCode>General</c:formatCode>
                <c:ptCount val="1"/>
                <c:pt idx="0">
                  <c:v>0.02</c:v>
                </c:pt>
              </c:numCache>
            </c:numRef>
          </c:val>
          <c:extLst>
            <c:ext xmlns:c16="http://schemas.microsoft.com/office/drawing/2014/chart" uri="{C3380CC4-5D6E-409C-BE32-E72D297353CC}">
              <c16:uniqueId val="{00000004-734D-488E-A0BA-3124014363A6}"/>
            </c:ext>
          </c:extLst>
        </c:ser>
        <c:dLbls>
          <c:showLegendKey val="0"/>
          <c:showVal val="0"/>
          <c:showCatName val="0"/>
          <c:showSerName val="0"/>
          <c:showPercent val="0"/>
          <c:showBubbleSize val="0"/>
        </c:dLbls>
        <c:gapWidth val="150"/>
        <c:overlap val="100"/>
        <c:axId val="232567552"/>
        <c:axId val="232569088"/>
      </c:barChart>
      <c:catAx>
        <c:axId val="232567552"/>
        <c:scaling>
          <c:orientation val="minMax"/>
        </c:scaling>
        <c:delete val="0"/>
        <c:axPos val="b"/>
        <c:numFmt formatCode="General" sourceLinked="1"/>
        <c:majorTickMark val="out"/>
        <c:minorTickMark val="none"/>
        <c:tickLblPos val="nextTo"/>
        <c:txPr>
          <a:bodyPr/>
          <a:lstStyle/>
          <a:p>
            <a:pPr>
              <a:defRPr>
                <a:solidFill>
                  <a:schemeClr val="bg1"/>
                </a:solidFill>
              </a:defRPr>
            </a:pPr>
            <a:endParaRPr lang="en-US"/>
          </a:p>
        </c:txPr>
        <c:crossAx val="232569088"/>
        <c:crosses val="autoZero"/>
        <c:auto val="1"/>
        <c:lblAlgn val="ctr"/>
        <c:lblOffset val="100"/>
        <c:noMultiLvlLbl val="0"/>
      </c:catAx>
      <c:valAx>
        <c:axId val="232569088"/>
        <c:scaling>
          <c:orientation val="minMax"/>
        </c:scaling>
        <c:delete val="0"/>
        <c:axPos val="l"/>
        <c:title>
          <c:tx>
            <c:rich>
              <a:bodyPr rot="-5400000" vert="horz"/>
              <a:lstStyle/>
              <a:p>
                <a:pPr>
                  <a:defRPr/>
                </a:pPr>
                <a:r>
                  <a:rPr lang="en-US"/>
                  <a:t>Cost of labor as % of the base annual wage </a:t>
                </a:r>
              </a:p>
            </c:rich>
          </c:tx>
          <c:layout>
            <c:manualLayout>
              <c:xMode val="edge"/>
              <c:yMode val="edge"/>
              <c:x val="1.2903225806451613E-2"/>
              <c:y val="7.2809924922175417E-2"/>
            </c:manualLayout>
          </c:layout>
          <c:overlay val="0"/>
        </c:title>
        <c:numFmt formatCode="0%" sourceLinked="0"/>
        <c:majorTickMark val="out"/>
        <c:minorTickMark val="none"/>
        <c:tickLblPos val="nextTo"/>
        <c:crossAx val="232567552"/>
        <c:crosses val="autoZero"/>
        <c:crossBetween val="between"/>
      </c:valAx>
    </c:plotArea>
    <c:legend>
      <c:legendPos val="r"/>
      <c:layout>
        <c:manualLayout>
          <c:xMode val="edge"/>
          <c:yMode val="edge"/>
          <c:x val="0.68816120565574468"/>
          <c:y val="0.13469480559116156"/>
          <c:w val="0.30538718144102955"/>
          <c:h val="0.79650186168589387"/>
        </c:manualLayout>
      </c:layout>
      <c:overlay val="0"/>
    </c:legend>
    <c:plotVisOnly val="1"/>
    <c:dispBlanksAs val="gap"/>
    <c:showDLblsOverMax val="0"/>
  </c:chart>
  <c:spPr>
    <a:ln>
      <a:noFill/>
    </a:ln>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Figure2!$N$30</c:f>
              <c:strCache>
                <c:ptCount val="1"/>
                <c:pt idx="0">
                  <c:v>Mandatory contributions</c:v>
                </c:pt>
              </c:strCache>
            </c:strRef>
          </c:tx>
          <c:spPr>
            <a:solidFill>
              <a:schemeClr val="tx2">
                <a:lumMod val="50000"/>
              </a:schemeClr>
            </a:solidFill>
          </c:spPr>
          <c:invertIfNegative val="0"/>
          <c:cat>
            <c:strRef>
              <c:f>Figure2!$M$32:$M$52</c:f>
              <c:strCache>
                <c:ptCount val="21"/>
                <c:pt idx="0">
                  <c:v>ARG</c:v>
                </c:pt>
                <c:pt idx="1">
                  <c:v>BRA</c:v>
                </c:pt>
                <c:pt idx="2">
                  <c:v>PER</c:v>
                </c:pt>
                <c:pt idx="3">
                  <c:v>URY</c:v>
                </c:pt>
                <c:pt idx="4">
                  <c:v>BOL</c:v>
                </c:pt>
                <c:pt idx="5">
                  <c:v>CRI</c:v>
                </c:pt>
                <c:pt idx="6">
                  <c:v>COL</c:v>
                </c:pt>
                <c:pt idx="7">
                  <c:v>PAN</c:v>
                </c:pt>
                <c:pt idx="8">
                  <c:v>LAC</c:v>
                </c:pt>
                <c:pt idx="9">
                  <c:v>NIC</c:v>
                </c:pt>
                <c:pt idx="10">
                  <c:v>ECU</c:v>
                </c:pt>
                <c:pt idx="11">
                  <c:v>GTM</c:v>
                </c:pt>
                <c:pt idx="12">
                  <c:v>DOM</c:v>
                </c:pt>
                <c:pt idx="13">
                  <c:v>PRY</c:v>
                </c:pt>
                <c:pt idx="14">
                  <c:v>MEX</c:v>
                </c:pt>
                <c:pt idx="15">
                  <c:v>SLV</c:v>
                </c:pt>
                <c:pt idx="16">
                  <c:v>VEN</c:v>
                </c:pt>
                <c:pt idx="17">
                  <c:v>HND</c:v>
                </c:pt>
                <c:pt idx="18">
                  <c:v>CHL</c:v>
                </c:pt>
                <c:pt idx="19">
                  <c:v>JAM</c:v>
                </c:pt>
                <c:pt idx="20">
                  <c:v>TOT</c:v>
                </c:pt>
              </c:strCache>
            </c:strRef>
          </c:cat>
          <c:val>
            <c:numRef>
              <c:f>Figure2!$N$32:$N$52</c:f>
              <c:numCache>
                <c:formatCode>0%</c:formatCode>
                <c:ptCount val="21"/>
                <c:pt idx="0">
                  <c:v>0.48157534246575345</c:v>
                </c:pt>
                <c:pt idx="1">
                  <c:v>0.46750684931506853</c:v>
                </c:pt>
                <c:pt idx="2">
                  <c:v>0.30963333333333332</c:v>
                </c:pt>
                <c:pt idx="3">
                  <c:v>0.39150000000000007</c:v>
                </c:pt>
                <c:pt idx="4">
                  <c:v>0.2742</c:v>
                </c:pt>
                <c:pt idx="5">
                  <c:v>0.38574657534246581</c:v>
                </c:pt>
                <c:pt idx="6" formatCode="0.0%">
                  <c:v>0.3467386301369863</c:v>
                </c:pt>
                <c:pt idx="7">
                  <c:v>0.28354931506849312</c:v>
                </c:pt>
                <c:pt idx="8" formatCode="0.0%">
                  <c:v>0.27277666735462025</c:v>
                </c:pt>
                <c:pt idx="9">
                  <c:v>0.24414383561643838</c:v>
                </c:pt>
                <c:pt idx="10">
                  <c:v>0.23049124790616465</c:v>
                </c:pt>
                <c:pt idx="11">
                  <c:v>0.17500000000000002</c:v>
                </c:pt>
                <c:pt idx="12">
                  <c:v>0.24186986301369862</c:v>
                </c:pt>
                <c:pt idx="13">
                  <c:v>0.25972602739726031</c:v>
                </c:pt>
                <c:pt idx="14">
                  <c:v>0.25237819946238221</c:v>
                </c:pt>
                <c:pt idx="15">
                  <c:v>0.245</c:v>
                </c:pt>
                <c:pt idx="16">
                  <c:v>0.21752500000000002</c:v>
                </c:pt>
                <c:pt idx="17">
                  <c:v>0.10733835721265157</c:v>
                </c:pt>
                <c:pt idx="18">
                  <c:v>0.2369</c:v>
                </c:pt>
                <c:pt idx="19">
                  <c:v>0.18618750000000001</c:v>
                </c:pt>
                <c:pt idx="20">
                  <c:v>0.11852327082170667</c:v>
                </c:pt>
              </c:numCache>
            </c:numRef>
          </c:val>
          <c:extLst>
            <c:ext xmlns:c16="http://schemas.microsoft.com/office/drawing/2014/chart" uri="{C3380CC4-5D6E-409C-BE32-E72D297353CC}">
              <c16:uniqueId val="{00000000-2BA2-4E0B-8803-B4859765D4F7}"/>
            </c:ext>
          </c:extLst>
        </c:ser>
        <c:ser>
          <c:idx val="1"/>
          <c:order val="1"/>
          <c:tx>
            <c:strRef>
              <c:f>Figure2!$O$31</c:f>
              <c:strCache>
                <c:ptCount val="1"/>
                <c:pt idx="0">
                  <c:v>Bonus</c:v>
                </c:pt>
              </c:strCache>
            </c:strRef>
          </c:tx>
          <c:spPr>
            <a:solidFill>
              <a:schemeClr val="accent6">
                <a:lumMod val="60000"/>
                <a:lumOff val="40000"/>
              </a:schemeClr>
            </a:solidFill>
          </c:spPr>
          <c:invertIfNegative val="0"/>
          <c:cat>
            <c:strRef>
              <c:f>Figure2!$M$32:$M$52</c:f>
              <c:strCache>
                <c:ptCount val="21"/>
                <c:pt idx="0">
                  <c:v>ARG</c:v>
                </c:pt>
                <c:pt idx="1">
                  <c:v>BRA</c:v>
                </c:pt>
                <c:pt idx="2">
                  <c:v>PER</c:v>
                </c:pt>
                <c:pt idx="3">
                  <c:v>URY</c:v>
                </c:pt>
                <c:pt idx="4">
                  <c:v>BOL</c:v>
                </c:pt>
                <c:pt idx="5">
                  <c:v>CRI</c:v>
                </c:pt>
                <c:pt idx="6">
                  <c:v>COL</c:v>
                </c:pt>
                <c:pt idx="7">
                  <c:v>PAN</c:v>
                </c:pt>
                <c:pt idx="8">
                  <c:v>LAC</c:v>
                </c:pt>
                <c:pt idx="9">
                  <c:v>NIC</c:v>
                </c:pt>
                <c:pt idx="10">
                  <c:v>ECU</c:v>
                </c:pt>
                <c:pt idx="11">
                  <c:v>GTM</c:v>
                </c:pt>
                <c:pt idx="12">
                  <c:v>DOM</c:v>
                </c:pt>
                <c:pt idx="13">
                  <c:v>PRY</c:v>
                </c:pt>
                <c:pt idx="14">
                  <c:v>MEX</c:v>
                </c:pt>
                <c:pt idx="15">
                  <c:v>SLV</c:v>
                </c:pt>
                <c:pt idx="16">
                  <c:v>VEN</c:v>
                </c:pt>
                <c:pt idx="17">
                  <c:v>HND</c:v>
                </c:pt>
                <c:pt idx="18">
                  <c:v>CHL</c:v>
                </c:pt>
                <c:pt idx="19">
                  <c:v>JAM</c:v>
                </c:pt>
                <c:pt idx="20">
                  <c:v>TOT</c:v>
                </c:pt>
              </c:strCache>
            </c:strRef>
          </c:cat>
          <c:val>
            <c:numRef>
              <c:f>Figure2!$O$32:$O$52</c:f>
              <c:numCache>
                <c:formatCode>0%</c:formatCode>
                <c:ptCount val="21"/>
                <c:pt idx="0">
                  <c:v>8.2191780821917804E-2</c:v>
                </c:pt>
                <c:pt idx="1">
                  <c:v>8.2191780821917804E-2</c:v>
                </c:pt>
                <c:pt idx="2">
                  <c:v>0.16438356164383561</c:v>
                </c:pt>
                <c:pt idx="3">
                  <c:v>8.2191780821917804E-2</c:v>
                </c:pt>
                <c:pt idx="4">
                  <c:v>0.16438356164383561</c:v>
                </c:pt>
                <c:pt idx="5">
                  <c:v>8.2191780821917804E-2</c:v>
                </c:pt>
                <c:pt idx="6">
                  <c:v>8.2191780821917804E-2</c:v>
                </c:pt>
                <c:pt idx="7">
                  <c:v>8.2191780821917804E-2</c:v>
                </c:pt>
                <c:pt idx="8" formatCode="0.0%">
                  <c:v>8.4189734899566188E-2</c:v>
                </c:pt>
                <c:pt idx="9">
                  <c:v>8.2191780821917804E-2</c:v>
                </c:pt>
                <c:pt idx="10">
                  <c:v>0.12215086237488608</c:v>
                </c:pt>
                <c:pt idx="11">
                  <c:v>0.16438356164383561</c:v>
                </c:pt>
                <c:pt idx="12">
                  <c:v>8.2191780821917804E-2</c:v>
                </c:pt>
                <c:pt idx="13">
                  <c:v>8.2191780821917804E-2</c:v>
                </c:pt>
                <c:pt idx="14">
                  <c:v>4.1095890410958902E-2</c:v>
                </c:pt>
                <c:pt idx="15">
                  <c:v>4.1095890410958909E-2</c:v>
                </c:pt>
                <c:pt idx="16">
                  <c:v>8.2191780821917804E-2</c:v>
                </c:pt>
                <c:pt idx="17">
                  <c:v>0.16438356164383561</c:v>
                </c:pt>
                <c:pt idx="18">
                  <c:v>0</c:v>
                </c:pt>
                <c:pt idx="19">
                  <c:v>0</c:v>
                </c:pt>
                <c:pt idx="20">
                  <c:v>0</c:v>
                </c:pt>
              </c:numCache>
            </c:numRef>
          </c:val>
          <c:extLst>
            <c:ext xmlns:c16="http://schemas.microsoft.com/office/drawing/2014/chart" uri="{C3380CC4-5D6E-409C-BE32-E72D297353CC}">
              <c16:uniqueId val="{00000001-2BA2-4E0B-8803-B4859765D4F7}"/>
            </c:ext>
          </c:extLst>
        </c:ser>
        <c:ser>
          <c:idx val="2"/>
          <c:order val="2"/>
          <c:tx>
            <c:strRef>
              <c:f>Figure2!$P$31</c:f>
              <c:strCache>
                <c:ptCount val="1"/>
                <c:pt idx="0">
                  <c:v>Annual leave</c:v>
                </c:pt>
              </c:strCache>
            </c:strRef>
          </c:tx>
          <c:spPr>
            <a:solidFill>
              <a:schemeClr val="accent6">
                <a:lumMod val="75000"/>
              </a:schemeClr>
            </a:solidFill>
          </c:spPr>
          <c:invertIfNegative val="0"/>
          <c:cat>
            <c:strRef>
              <c:f>Figure2!$M$32:$M$52</c:f>
              <c:strCache>
                <c:ptCount val="21"/>
                <c:pt idx="0">
                  <c:v>ARG</c:v>
                </c:pt>
                <c:pt idx="1">
                  <c:v>BRA</c:v>
                </c:pt>
                <c:pt idx="2">
                  <c:v>PER</c:v>
                </c:pt>
                <c:pt idx="3">
                  <c:v>URY</c:v>
                </c:pt>
                <c:pt idx="4">
                  <c:v>BOL</c:v>
                </c:pt>
                <c:pt idx="5">
                  <c:v>CRI</c:v>
                </c:pt>
                <c:pt idx="6">
                  <c:v>COL</c:v>
                </c:pt>
                <c:pt idx="7">
                  <c:v>PAN</c:v>
                </c:pt>
                <c:pt idx="8">
                  <c:v>LAC</c:v>
                </c:pt>
                <c:pt idx="9">
                  <c:v>NIC</c:v>
                </c:pt>
                <c:pt idx="10">
                  <c:v>ECU</c:v>
                </c:pt>
                <c:pt idx="11">
                  <c:v>GTM</c:v>
                </c:pt>
                <c:pt idx="12">
                  <c:v>DOM</c:v>
                </c:pt>
                <c:pt idx="13">
                  <c:v>PRY</c:v>
                </c:pt>
                <c:pt idx="14">
                  <c:v>MEX</c:v>
                </c:pt>
                <c:pt idx="15">
                  <c:v>SLV</c:v>
                </c:pt>
                <c:pt idx="16">
                  <c:v>VEN</c:v>
                </c:pt>
                <c:pt idx="17">
                  <c:v>HND</c:v>
                </c:pt>
                <c:pt idx="18">
                  <c:v>CHL</c:v>
                </c:pt>
                <c:pt idx="19">
                  <c:v>JAM</c:v>
                </c:pt>
                <c:pt idx="20">
                  <c:v>TOT</c:v>
                </c:pt>
              </c:strCache>
            </c:strRef>
          </c:cat>
          <c:val>
            <c:numRef>
              <c:f>Figure2!$P$32:$P$52</c:f>
              <c:numCache>
                <c:formatCode>0%</c:formatCode>
                <c:ptCount val="21"/>
                <c:pt idx="0">
                  <c:v>3.8356164383561646E-2</c:v>
                </c:pt>
                <c:pt idx="1">
                  <c:v>0.1095890410958904</c:v>
                </c:pt>
                <c:pt idx="2">
                  <c:v>8.2191780821917804E-2</c:v>
                </c:pt>
                <c:pt idx="3">
                  <c:v>5.7534246575342472E-2</c:v>
                </c:pt>
                <c:pt idx="4">
                  <c:v>5.4794520547945202E-2</c:v>
                </c:pt>
                <c:pt idx="5">
                  <c:v>3.8356164383561646E-2</c:v>
                </c:pt>
                <c:pt idx="6">
                  <c:v>4.1095890410958902E-2</c:v>
                </c:pt>
                <c:pt idx="7">
                  <c:v>8.2191780821917804E-2</c:v>
                </c:pt>
                <c:pt idx="8" formatCode="0.0%">
                  <c:v>5.3972602739726025E-2</c:v>
                </c:pt>
                <c:pt idx="9">
                  <c:v>8.2191780821917804E-2</c:v>
                </c:pt>
                <c:pt idx="10">
                  <c:v>4.1095890410958909E-2</c:v>
                </c:pt>
                <c:pt idx="11">
                  <c:v>4.1095890410958902E-2</c:v>
                </c:pt>
                <c:pt idx="12">
                  <c:v>4.9315068493150691E-2</c:v>
                </c:pt>
                <c:pt idx="13">
                  <c:v>3.287671232876712E-2</c:v>
                </c:pt>
                <c:pt idx="14">
                  <c:v>3.8356164383561639E-2</c:v>
                </c:pt>
                <c:pt idx="15">
                  <c:v>6.5753424657534254E-2</c:v>
                </c:pt>
                <c:pt idx="16">
                  <c:v>5.2054794520547946E-2</c:v>
                </c:pt>
                <c:pt idx="17">
                  <c:v>5.4794520547945202E-2</c:v>
                </c:pt>
                <c:pt idx="18">
                  <c:v>4.1095890410958902E-2</c:v>
                </c:pt>
                <c:pt idx="19">
                  <c:v>3.8356164383561646E-2</c:v>
                </c:pt>
                <c:pt idx="20">
                  <c:v>3.8356164383561646E-2</c:v>
                </c:pt>
              </c:numCache>
            </c:numRef>
          </c:val>
          <c:extLst>
            <c:ext xmlns:c16="http://schemas.microsoft.com/office/drawing/2014/chart" uri="{C3380CC4-5D6E-409C-BE32-E72D297353CC}">
              <c16:uniqueId val="{00000002-2BA2-4E0B-8803-B4859765D4F7}"/>
            </c:ext>
          </c:extLst>
        </c:ser>
        <c:ser>
          <c:idx val="3"/>
          <c:order val="3"/>
          <c:tx>
            <c:strRef>
              <c:f>Figure2!$Q$31</c:f>
              <c:strCache>
                <c:ptCount val="1"/>
                <c:pt idx="0">
                  <c:v>Severance payment (flow)</c:v>
                </c:pt>
              </c:strCache>
            </c:strRef>
          </c:tx>
          <c:spPr>
            <a:solidFill>
              <a:schemeClr val="accent1">
                <a:lumMod val="40000"/>
                <a:lumOff val="60000"/>
              </a:schemeClr>
            </a:solidFill>
          </c:spPr>
          <c:invertIfNegative val="0"/>
          <c:cat>
            <c:strRef>
              <c:f>Figure2!$M$32:$M$52</c:f>
              <c:strCache>
                <c:ptCount val="21"/>
                <c:pt idx="0">
                  <c:v>ARG</c:v>
                </c:pt>
                <c:pt idx="1">
                  <c:v>BRA</c:v>
                </c:pt>
                <c:pt idx="2">
                  <c:v>PER</c:v>
                </c:pt>
                <c:pt idx="3">
                  <c:v>URY</c:v>
                </c:pt>
                <c:pt idx="4">
                  <c:v>BOL</c:v>
                </c:pt>
                <c:pt idx="5">
                  <c:v>CRI</c:v>
                </c:pt>
                <c:pt idx="6">
                  <c:v>COL</c:v>
                </c:pt>
                <c:pt idx="7">
                  <c:v>PAN</c:v>
                </c:pt>
                <c:pt idx="8">
                  <c:v>LAC</c:v>
                </c:pt>
                <c:pt idx="9">
                  <c:v>NIC</c:v>
                </c:pt>
                <c:pt idx="10">
                  <c:v>ECU</c:v>
                </c:pt>
                <c:pt idx="11">
                  <c:v>GTM</c:v>
                </c:pt>
                <c:pt idx="12">
                  <c:v>DOM</c:v>
                </c:pt>
                <c:pt idx="13">
                  <c:v>PRY</c:v>
                </c:pt>
                <c:pt idx="14">
                  <c:v>MEX</c:v>
                </c:pt>
                <c:pt idx="15">
                  <c:v>SLV</c:v>
                </c:pt>
                <c:pt idx="16">
                  <c:v>VEN</c:v>
                </c:pt>
                <c:pt idx="17">
                  <c:v>HND</c:v>
                </c:pt>
                <c:pt idx="18">
                  <c:v>CHL</c:v>
                </c:pt>
                <c:pt idx="19">
                  <c:v>JAM</c:v>
                </c:pt>
                <c:pt idx="20">
                  <c:v>TOT</c:v>
                </c:pt>
              </c:strCache>
            </c:strRef>
          </c:cat>
          <c:val>
            <c:numRef>
              <c:f>Figure2!$Q$32:$Q$52</c:f>
              <c:numCache>
                <c:formatCode>0.0%</c:formatCode>
                <c:ptCount val="21"/>
                <c:pt idx="0">
                  <c:v>8.2191780821917804E-2</c:v>
                </c:pt>
                <c:pt idx="1">
                  <c:v>3.1561643835616437E-2</c:v>
                </c:pt>
                <c:pt idx="2">
                  <c:v>0.12328767123287672</c:v>
                </c:pt>
                <c:pt idx="3">
                  <c:v>9.808219178082192E-2</c:v>
                </c:pt>
                <c:pt idx="4">
                  <c:v>8.2191780821917804E-2</c:v>
                </c:pt>
                <c:pt idx="5">
                  <c:v>5.8082191780821926E-2</c:v>
                </c:pt>
                <c:pt idx="6">
                  <c:v>6.0273972602739735E-2</c:v>
                </c:pt>
                <c:pt idx="7">
                  <c:v>6.5205479452054807E-2</c:v>
                </c:pt>
                <c:pt idx="8">
                  <c:v>7.2865753424657537E-2</c:v>
                </c:pt>
                <c:pt idx="9">
                  <c:v>7.1232876712328766E-2</c:v>
                </c:pt>
                <c:pt idx="10">
                  <c:v>8.2191780821917818E-2</c:v>
                </c:pt>
                <c:pt idx="11">
                  <c:v>8.2191780821917818E-2</c:v>
                </c:pt>
                <c:pt idx="12">
                  <c:v>6.3013698630136977E-2</c:v>
                </c:pt>
                <c:pt idx="13">
                  <c:v>4.1095890410958909E-2</c:v>
                </c:pt>
                <c:pt idx="14">
                  <c:v>0.10410958904109588</c:v>
                </c:pt>
                <c:pt idx="15">
                  <c:v>8.2191780821917818E-2</c:v>
                </c:pt>
                <c:pt idx="16">
                  <c:v>8.2191780821917804E-2</c:v>
                </c:pt>
                <c:pt idx="17">
                  <c:v>8.2191780821917804E-2</c:v>
                </c:pt>
                <c:pt idx="18">
                  <c:v>8.2191780821917804E-2</c:v>
                </c:pt>
                <c:pt idx="19">
                  <c:v>3.8356164383561646E-2</c:v>
                </c:pt>
                <c:pt idx="20">
                  <c:v>4.5479452054794527E-2</c:v>
                </c:pt>
              </c:numCache>
            </c:numRef>
          </c:val>
          <c:extLst>
            <c:ext xmlns:c16="http://schemas.microsoft.com/office/drawing/2014/chart" uri="{C3380CC4-5D6E-409C-BE32-E72D297353CC}">
              <c16:uniqueId val="{00000003-2BA2-4E0B-8803-B4859765D4F7}"/>
            </c:ext>
          </c:extLst>
        </c:ser>
        <c:ser>
          <c:idx val="4"/>
          <c:order val="4"/>
          <c:tx>
            <c:strRef>
              <c:f>Figure2!$R$31</c:f>
              <c:strCache>
                <c:ptCount val="1"/>
                <c:pt idx="0">
                  <c:v>Firing notice (flow)</c:v>
                </c:pt>
              </c:strCache>
            </c:strRef>
          </c:tx>
          <c:spPr>
            <a:solidFill>
              <a:schemeClr val="tx2">
                <a:lumMod val="60000"/>
                <a:lumOff val="40000"/>
              </a:schemeClr>
            </a:solidFill>
          </c:spPr>
          <c:invertIfNegative val="0"/>
          <c:cat>
            <c:strRef>
              <c:f>Figure2!$M$32:$M$52</c:f>
              <c:strCache>
                <c:ptCount val="21"/>
                <c:pt idx="0">
                  <c:v>ARG</c:v>
                </c:pt>
                <c:pt idx="1">
                  <c:v>BRA</c:v>
                </c:pt>
                <c:pt idx="2">
                  <c:v>PER</c:v>
                </c:pt>
                <c:pt idx="3">
                  <c:v>URY</c:v>
                </c:pt>
                <c:pt idx="4">
                  <c:v>BOL</c:v>
                </c:pt>
                <c:pt idx="5">
                  <c:v>CRI</c:v>
                </c:pt>
                <c:pt idx="6">
                  <c:v>COL</c:v>
                </c:pt>
                <c:pt idx="7">
                  <c:v>PAN</c:v>
                </c:pt>
                <c:pt idx="8">
                  <c:v>LAC</c:v>
                </c:pt>
                <c:pt idx="9">
                  <c:v>NIC</c:v>
                </c:pt>
                <c:pt idx="10">
                  <c:v>ECU</c:v>
                </c:pt>
                <c:pt idx="11">
                  <c:v>GTM</c:v>
                </c:pt>
                <c:pt idx="12">
                  <c:v>DOM</c:v>
                </c:pt>
                <c:pt idx="13">
                  <c:v>PRY</c:v>
                </c:pt>
                <c:pt idx="14">
                  <c:v>MEX</c:v>
                </c:pt>
                <c:pt idx="15">
                  <c:v>SLV</c:v>
                </c:pt>
                <c:pt idx="16">
                  <c:v>VEN</c:v>
                </c:pt>
                <c:pt idx="17">
                  <c:v>HND</c:v>
                </c:pt>
                <c:pt idx="18">
                  <c:v>CHL</c:v>
                </c:pt>
                <c:pt idx="19">
                  <c:v>JAM</c:v>
                </c:pt>
                <c:pt idx="20">
                  <c:v>TOT</c:v>
                </c:pt>
              </c:strCache>
            </c:strRef>
          </c:cat>
          <c:val>
            <c:numRef>
              <c:f>Figure2!$R$32:$R$52</c:f>
              <c:numCache>
                <c:formatCode>0.0%</c:formatCode>
                <c:ptCount val="21"/>
                <c:pt idx="0">
                  <c:v>3.287671232876712E-2</c:v>
                </c:pt>
                <c:pt idx="1">
                  <c:v>2.3013698630136987E-2</c:v>
                </c:pt>
                <c:pt idx="2">
                  <c:v>0</c:v>
                </c:pt>
                <c:pt idx="3">
                  <c:v>0</c:v>
                </c:pt>
                <c:pt idx="4">
                  <c:v>4.9315068493150691E-2</c:v>
                </c:pt>
                <c:pt idx="5">
                  <c:v>1.643835616438356E-2</c:v>
                </c:pt>
                <c:pt idx="6">
                  <c:v>4.10958904109589E-3</c:v>
                </c:pt>
                <c:pt idx="7">
                  <c:v>0</c:v>
                </c:pt>
                <c:pt idx="8">
                  <c:v>1.0698630136986301E-2</c:v>
                </c:pt>
                <c:pt idx="9">
                  <c:v>0</c:v>
                </c:pt>
                <c:pt idx="10">
                  <c:v>0</c:v>
                </c:pt>
                <c:pt idx="11">
                  <c:v>0</c:v>
                </c:pt>
                <c:pt idx="12">
                  <c:v>1.5342465753424656E-2</c:v>
                </c:pt>
                <c:pt idx="13">
                  <c:v>2.4657534246575345E-2</c:v>
                </c:pt>
                <c:pt idx="14">
                  <c:v>0</c:v>
                </c:pt>
                <c:pt idx="15">
                  <c:v>0</c:v>
                </c:pt>
                <c:pt idx="16">
                  <c:v>0</c:v>
                </c:pt>
                <c:pt idx="17">
                  <c:v>1.643835616438356E-2</c:v>
                </c:pt>
                <c:pt idx="18">
                  <c:v>1.643835616438356E-2</c:v>
                </c:pt>
                <c:pt idx="19">
                  <c:v>1.5342465753424659E-2</c:v>
                </c:pt>
                <c:pt idx="20">
                  <c:v>0</c:v>
                </c:pt>
              </c:numCache>
            </c:numRef>
          </c:val>
          <c:extLst>
            <c:ext xmlns:c16="http://schemas.microsoft.com/office/drawing/2014/chart" uri="{C3380CC4-5D6E-409C-BE32-E72D297353CC}">
              <c16:uniqueId val="{00000004-2BA2-4E0B-8803-B4859765D4F7}"/>
            </c:ext>
          </c:extLst>
        </c:ser>
        <c:dLbls>
          <c:showLegendKey val="0"/>
          <c:showVal val="0"/>
          <c:showCatName val="0"/>
          <c:showSerName val="0"/>
          <c:showPercent val="0"/>
          <c:showBubbleSize val="0"/>
        </c:dLbls>
        <c:gapWidth val="150"/>
        <c:overlap val="100"/>
        <c:axId val="232903424"/>
        <c:axId val="232904960"/>
      </c:barChart>
      <c:catAx>
        <c:axId val="232903424"/>
        <c:scaling>
          <c:orientation val="minMax"/>
        </c:scaling>
        <c:delete val="0"/>
        <c:axPos val="b"/>
        <c:numFmt formatCode="General" sourceLinked="0"/>
        <c:majorTickMark val="out"/>
        <c:minorTickMark val="none"/>
        <c:tickLblPos val="nextTo"/>
        <c:crossAx val="232904960"/>
        <c:crosses val="autoZero"/>
        <c:auto val="1"/>
        <c:lblAlgn val="ctr"/>
        <c:lblOffset val="100"/>
        <c:noMultiLvlLbl val="0"/>
      </c:catAx>
      <c:valAx>
        <c:axId val="232904960"/>
        <c:scaling>
          <c:orientation val="minMax"/>
        </c:scaling>
        <c:delete val="0"/>
        <c:axPos val="l"/>
        <c:title>
          <c:tx>
            <c:rich>
              <a:bodyPr rot="-5400000" vert="horz"/>
              <a:lstStyle/>
              <a:p>
                <a:pPr>
                  <a:defRPr/>
                </a:pPr>
                <a:r>
                  <a:rPr lang="en-US"/>
                  <a:t>Cost of salaried labor as % of the average wage of formal workers</a:t>
                </a:r>
              </a:p>
            </c:rich>
          </c:tx>
          <c:layout>
            <c:manualLayout>
              <c:xMode val="edge"/>
              <c:yMode val="edge"/>
              <c:x val="1.0309278350515464E-2"/>
              <c:y val="5.7933234536159166E-2"/>
            </c:manualLayout>
          </c:layout>
          <c:overlay val="0"/>
        </c:title>
        <c:numFmt formatCode="0%" sourceLinked="1"/>
        <c:majorTickMark val="out"/>
        <c:minorTickMark val="none"/>
        <c:tickLblPos val="nextTo"/>
        <c:crossAx val="232903424"/>
        <c:crosses val="autoZero"/>
        <c:crossBetween val="between"/>
      </c:valAx>
    </c:plotArea>
    <c:legend>
      <c:legendPos val="b"/>
      <c:overlay val="0"/>
    </c:legend>
    <c:plotVisOnly val="1"/>
    <c:dispBlanksAs val="gap"/>
    <c:showDLblsOverMax val="0"/>
  </c:chart>
  <c:spPr>
    <a:ln>
      <a:noFill/>
    </a:ln>
  </c:spPr>
  <c:txPr>
    <a:bodyPr/>
    <a:lstStyle/>
    <a:p>
      <a:pPr>
        <a:defRPr>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trendline>
            <c:trendlineType val="linear"/>
            <c:dispRSqr val="0"/>
            <c:dispEq val="0"/>
          </c:trendline>
          <c:xVal>
            <c:numRef>
              <c:f>Figure2!$T$7:$T$26</c:f>
              <c:numCache>
                <c:formatCode>0.0%</c:formatCode>
                <c:ptCount val="20"/>
                <c:pt idx="0">
                  <c:v>0.71719178082191792</c:v>
                </c:pt>
                <c:pt idx="1">
                  <c:v>0.62488493150684932</c:v>
                </c:pt>
                <c:pt idx="2">
                  <c:v>0.71386301369863014</c:v>
                </c:pt>
                <c:pt idx="3">
                  <c:v>0.37662602739726025</c:v>
                </c:pt>
                <c:pt idx="4">
                  <c:v>0.53440986301369864</c:v>
                </c:pt>
                <c:pt idx="5">
                  <c:v>0.58081506849315079</c:v>
                </c:pt>
                <c:pt idx="6">
                  <c:v>0.47592978151392745</c:v>
                </c:pt>
                <c:pt idx="7">
                  <c:v>0.4626712328767123</c:v>
                </c:pt>
                <c:pt idx="8">
                  <c:v>0.42514657639073372</c:v>
                </c:pt>
                <c:pt idx="9">
                  <c:v>0.43593984329799862</c:v>
                </c:pt>
                <c:pt idx="10">
                  <c:v>0.27824229452054794</c:v>
                </c:pt>
                <c:pt idx="11">
                  <c:v>0.47976027397260274</c:v>
                </c:pt>
                <c:pt idx="12">
                  <c:v>0.51313835616438352</c:v>
                </c:pt>
                <c:pt idx="13">
                  <c:v>0.67949634703196349</c:v>
                </c:pt>
                <c:pt idx="14">
                  <c:v>0.44054794520547946</c:v>
                </c:pt>
                <c:pt idx="15">
                  <c:v>0.45173287671232876</c:v>
                </c:pt>
                <c:pt idx="16">
                  <c:v>0.43404109589041096</c:v>
                </c:pt>
                <c:pt idx="17">
                  <c:v>0.20235888726006285</c:v>
                </c:pt>
                <c:pt idx="18">
                  <c:v>0.62930821917808233</c:v>
                </c:pt>
                <c:pt idx="19">
                  <c:v>0.43396335616438353</c:v>
                </c:pt>
              </c:numCache>
            </c:numRef>
          </c:xVal>
          <c:yVal>
            <c:numRef>
              <c:f>Figure2!$U$7:$U$26</c:f>
              <c:numCache>
                <c:formatCode>General</c:formatCode>
                <c:ptCount val="20"/>
                <c:pt idx="0">
                  <c:v>0.34994278886221464</c:v>
                </c:pt>
                <c:pt idx="1">
                  <c:v>0.53047434597356313</c:v>
                </c:pt>
                <c:pt idx="2">
                  <c:v>0.26426485415336359</c:v>
                </c:pt>
                <c:pt idx="3">
                  <c:v>0.20476174708325601</c:v>
                </c:pt>
                <c:pt idx="4">
                  <c:v>0.3292159668425626</c:v>
                </c:pt>
                <c:pt idx="5">
                  <c:v>0.45293198896118192</c:v>
                </c:pt>
                <c:pt idx="6">
                  <c:v>0.44511901875414583</c:v>
                </c:pt>
                <c:pt idx="7">
                  <c:v>0.63057990461403379</c:v>
                </c:pt>
                <c:pt idx="8">
                  <c:v>0.94639392705061365</c:v>
                </c:pt>
                <c:pt idx="9">
                  <c:v>0.12059191352422056</c:v>
                </c:pt>
                <c:pt idx="10">
                  <c:v>0.27658406004521768</c:v>
                </c:pt>
                <c:pt idx="11">
                  <c:v>0.64535088938381668</c:v>
                </c:pt>
                <c:pt idx="12">
                  <c:v>0.33787256432304202</c:v>
                </c:pt>
                <c:pt idx="13">
                  <c:v>0.44358024210709468</c:v>
                </c:pt>
                <c:pt idx="14">
                  <c:v>0.68164021381151541</c:v>
                </c:pt>
                <c:pt idx="15">
                  <c:v>0.18435967783275503</c:v>
                </c:pt>
                <c:pt idx="16">
                  <c:v>0.34029704617217182</c:v>
                </c:pt>
                <c:pt idx="17">
                  <c:v>0.11912139799483637</c:v>
                </c:pt>
                <c:pt idx="18">
                  <c:v>0.21464504808425572</c:v>
                </c:pt>
                <c:pt idx="19">
                  <c:v>0.26986930456222996</c:v>
                </c:pt>
              </c:numCache>
            </c:numRef>
          </c:yVal>
          <c:smooth val="0"/>
          <c:extLst>
            <c:ext xmlns:c16="http://schemas.microsoft.com/office/drawing/2014/chart" uri="{C3380CC4-5D6E-409C-BE32-E72D297353CC}">
              <c16:uniqueId val="{00000001-1B0B-4746-97DD-E3D8ADF9244D}"/>
            </c:ext>
          </c:extLst>
        </c:ser>
        <c:dLbls>
          <c:showLegendKey val="0"/>
          <c:showVal val="0"/>
          <c:showCatName val="0"/>
          <c:showSerName val="0"/>
          <c:showPercent val="0"/>
          <c:showBubbleSize val="0"/>
        </c:dLbls>
        <c:axId val="232334464"/>
        <c:axId val="232336000"/>
      </c:scatterChart>
      <c:valAx>
        <c:axId val="232334464"/>
        <c:scaling>
          <c:orientation val="minMax"/>
        </c:scaling>
        <c:delete val="0"/>
        <c:axPos val="b"/>
        <c:numFmt formatCode="0.0%" sourceLinked="1"/>
        <c:majorTickMark val="out"/>
        <c:minorTickMark val="none"/>
        <c:tickLblPos val="nextTo"/>
        <c:crossAx val="232336000"/>
        <c:crosses val="autoZero"/>
        <c:crossBetween val="midCat"/>
      </c:valAx>
      <c:valAx>
        <c:axId val="232336000"/>
        <c:scaling>
          <c:orientation val="minMax"/>
        </c:scaling>
        <c:delete val="0"/>
        <c:axPos val="l"/>
        <c:majorGridlines/>
        <c:numFmt formatCode="General" sourceLinked="1"/>
        <c:majorTickMark val="out"/>
        <c:minorTickMark val="none"/>
        <c:tickLblPos val="nextTo"/>
        <c:crossAx val="23233446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 Id="rId4" Type="http://schemas.openxmlformats.org/officeDocument/2006/relationships/chart" Target="../charts/chart25.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chart" Target="../charts/chart3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10</xdr:col>
      <xdr:colOff>171449</xdr:colOff>
      <xdr:row>3</xdr:row>
      <xdr:rowOff>128587</xdr:rowOff>
    </xdr:from>
    <xdr:to>
      <xdr:col>22</xdr:col>
      <xdr:colOff>142875</xdr:colOff>
      <xdr:row>23</xdr:row>
      <xdr:rowOff>180975</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161925</xdr:colOff>
      <xdr:row>29</xdr:row>
      <xdr:rowOff>9525</xdr:rowOff>
    </xdr:from>
    <xdr:to>
      <xdr:col>22</xdr:col>
      <xdr:colOff>133351</xdr:colOff>
      <xdr:row>50</xdr:row>
      <xdr:rowOff>138113</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142876</xdr:colOff>
      <xdr:row>77</xdr:row>
      <xdr:rowOff>190499</xdr:rowOff>
    </xdr:from>
    <xdr:to>
      <xdr:col>9</xdr:col>
      <xdr:colOff>933450</xdr:colOff>
      <xdr:row>98</xdr:row>
      <xdr:rowOff>180975</xdr:rowOff>
    </xdr:to>
    <xdr:graphicFrame macro="">
      <xdr:nvGraphicFramePr>
        <xdr:cNvPr id="2" name="Chart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361950</xdr:colOff>
      <xdr:row>128</xdr:row>
      <xdr:rowOff>157162</xdr:rowOff>
    </xdr:from>
    <xdr:to>
      <xdr:col>13</xdr:col>
      <xdr:colOff>495300</xdr:colOff>
      <xdr:row>158</xdr:row>
      <xdr:rowOff>19050</xdr:rowOff>
    </xdr:to>
    <xdr:graphicFrame macro="">
      <xdr:nvGraphicFramePr>
        <xdr:cNvPr id="3" name="Chart 2">
          <a:extLst>
            <a:ext uri="{FF2B5EF4-FFF2-40B4-BE49-F238E27FC236}">
              <a16:creationId xmlns:a16="http://schemas.microsoft.com/office/drawing/2014/main" id="{00000000-0008-0000-06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31</xdr:row>
      <xdr:rowOff>85724</xdr:rowOff>
    </xdr:from>
    <xdr:to>
      <xdr:col>8</xdr:col>
      <xdr:colOff>352426</xdr:colOff>
      <xdr:row>50</xdr:row>
      <xdr:rowOff>66675</xdr:rowOff>
    </xdr:to>
    <xdr:graphicFrame macro="">
      <xdr:nvGraphicFramePr>
        <xdr:cNvPr id="3" name="Chart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76199</xdr:colOff>
      <xdr:row>31</xdr:row>
      <xdr:rowOff>76199</xdr:rowOff>
    </xdr:from>
    <xdr:to>
      <xdr:col>8</xdr:col>
      <xdr:colOff>200025</xdr:colOff>
      <xdr:row>50</xdr:row>
      <xdr:rowOff>57150</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0</xdr:rowOff>
    </xdr:from>
    <xdr:to>
      <xdr:col>8</xdr:col>
      <xdr:colOff>123826</xdr:colOff>
      <xdr:row>71</xdr:row>
      <xdr:rowOff>171451</xdr:rowOff>
    </xdr:to>
    <xdr:graphicFrame macro="">
      <xdr:nvGraphicFramePr>
        <xdr:cNvPr id="4" name="Chart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76</xdr:row>
      <xdr:rowOff>28575</xdr:rowOff>
    </xdr:from>
    <xdr:to>
      <xdr:col>8</xdr:col>
      <xdr:colOff>123826</xdr:colOff>
      <xdr:row>95</xdr:row>
      <xdr:rowOff>9526</xdr:rowOff>
    </xdr:to>
    <xdr:graphicFrame macro="">
      <xdr:nvGraphicFramePr>
        <xdr:cNvPr id="5" name="Chart 4">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30</xdr:row>
      <xdr:rowOff>0</xdr:rowOff>
    </xdr:from>
    <xdr:to>
      <xdr:col>11</xdr:col>
      <xdr:colOff>209550</xdr:colOff>
      <xdr:row>49</xdr:row>
      <xdr:rowOff>85725</xdr:rowOff>
    </xdr:to>
    <xdr:graphicFrame macro="">
      <xdr:nvGraphicFramePr>
        <xdr:cNvPr id="4" name="Chart 3">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31750</xdr:colOff>
      <xdr:row>53</xdr:row>
      <xdr:rowOff>84666</xdr:rowOff>
    </xdr:from>
    <xdr:to>
      <xdr:col>7</xdr:col>
      <xdr:colOff>635000</xdr:colOff>
      <xdr:row>77</xdr:row>
      <xdr:rowOff>3175</xdr:rowOff>
    </xdr:to>
    <xdr:graphicFrame macro="">
      <xdr:nvGraphicFramePr>
        <xdr:cNvPr id="3" name="Chart 2">
          <a:extLst>
            <a:ext uri="{FF2B5EF4-FFF2-40B4-BE49-F238E27FC236}">
              <a16:creationId xmlns:a16="http://schemas.microsoft.com/office/drawing/2014/main" id="{A18161CE-560B-44C3-A286-9D0C8EABD4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47625</xdr:colOff>
      <xdr:row>28</xdr:row>
      <xdr:rowOff>438149</xdr:rowOff>
    </xdr:from>
    <xdr:to>
      <xdr:col>11</xdr:col>
      <xdr:colOff>257175</xdr:colOff>
      <xdr:row>48</xdr:row>
      <xdr:rowOff>85724</xdr:rowOff>
    </xdr:to>
    <xdr:graphicFrame macro="">
      <xdr:nvGraphicFramePr>
        <xdr:cNvPr id="2" name="Chart 1">
          <a:extLst>
            <a:ext uri="{FF2B5EF4-FFF2-40B4-BE49-F238E27FC236}">
              <a16:creationId xmlns:a16="http://schemas.microsoft.com/office/drawing/2014/main" id="{3A7E5DC9-311A-49FE-A174-C2E6141F48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137584</xdr:colOff>
      <xdr:row>52</xdr:row>
      <xdr:rowOff>182033</xdr:rowOff>
    </xdr:from>
    <xdr:to>
      <xdr:col>7</xdr:col>
      <xdr:colOff>585258</xdr:colOff>
      <xdr:row>74</xdr:row>
      <xdr:rowOff>162983</xdr:rowOff>
    </xdr:to>
    <xdr:graphicFrame macro="">
      <xdr:nvGraphicFramePr>
        <xdr:cNvPr id="3" name="Chart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2</xdr:col>
      <xdr:colOff>323850</xdr:colOff>
      <xdr:row>3</xdr:row>
      <xdr:rowOff>157162</xdr:rowOff>
    </xdr:from>
    <xdr:to>
      <xdr:col>11</xdr:col>
      <xdr:colOff>552450</xdr:colOff>
      <xdr:row>20</xdr:row>
      <xdr:rowOff>152400</xdr:rowOff>
    </xdr:to>
    <xdr:graphicFrame macro="">
      <xdr:nvGraphicFramePr>
        <xdr:cNvPr id="2" name="Chart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247649</xdr:colOff>
      <xdr:row>26</xdr:row>
      <xdr:rowOff>185736</xdr:rowOff>
    </xdr:from>
    <xdr:to>
      <xdr:col>7</xdr:col>
      <xdr:colOff>590550</xdr:colOff>
      <xdr:row>47</xdr:row>
      <xdr:rowOff>95250</xdr:rowOff>
    </xdr:to>
    <xdr:graphicFrame macro="">
      <xdr:nvGraphicFramePr>
        <xdr:cNvPr id="2" name="Gráfico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95250</xdr:colOff>
      <xdr:row>31</xdr:row>
      <xdr:rowOff>127000</xdr:rowOff>
    </xdr:from>
    <xdr:to>
      <xdr:col>17</xdr:col>
      <xdr:colOff>581025</xdr:colOff>
      <xdr:row>47</xdr:row>
      <xdr:rowOff>174625</xdr:rowOff>
    </xdr:to>
    <xdr:graphicFrame macro="">
      <xdr:nvGraphicFramePr>
        <xdr:cNvPr id="4" name="Gráfico 1">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67734</xdr:colOff>
      <xdr:row>51</xdr:row>
      <xdr:rowOff>139701</xdr:rowOff>
    </xdr:from>
    <xdr:to>
      <xdr:col>17</xdr:col>
      <xdr:colOff>553509</xdr:colOff>
      <xdr:row>59</xdr:row>
      <xdr:rowOff>81493</xdr:rowOff>
    </xdr:to>
    <xdr:graphicFrame macro="">
      <xdr:nvGraphicFramePr>
        <xdr:cNvPr id="5" name="Gráfico 1">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74083</xdr:colOff>
      <xdr:row>61</xdr:row>
      <xdr:rowOff>296334</xdr:rowOff>
    </xdr:from>
    <xdr:to>
      <xdr:col>17</xdr:col>
      <xdr:colOff>617008</xdr:colOff>
      <xdr:row>74</xdr:row>
      <xdr:rowOff>133351</xdr:rowOff>
    </xdr:to>
    <xdr:graphicFrame macro="">
      <xdr:nvGraphicFramePr>
        <xdr:cNvPr id="6" name="Gráfico 1">
          <a:extLst>
            <a:ext uri="{FF2B5EF4-FFF2-40B4-BE49-F238E27FC236}">
              <a16:creationId xmlns:a16="http://schemas.microsoft.com/office/drawing/2014/main" id="{00000000-0008-0000-0C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7</xdr:col>
      <xdr:colOff>419099</xdr:colOff>
      <xdr:row>31</xdr:row>
      <xdr:rowOff>166686</xdr:rowOff>
    </xdr:from>
    <xdr:to>
      <xdr:col>17</xdr:col>
      <xdr:colOff>47624</xdr:colOff>
      <xdr:row>50</xdr:row>
      <xdr:rowOff>133350</xdr:rowOff>
    </xdr:to>
    <xdr:graphicFrame macro="">
      <xdr:nvGraphicFramePr>
        <xdr:cNvPr id="4" name="Gráfico 3">
          <a:extLst>
            <a:ext uri="{FF2B5EF4-FFF2-40B4-BE49-F238E27FC236}">
              <a16:creationId xmlns:a16="http://schemas.microsoft.com/office/drawing/2014/main" id="{00000000-0008-0000-0E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54</xdr:row>
      <xdr:rowOff>0</xdr:rowOff>
    </xdr:from>
    <xdr:to>
      <xdr:col>17</xdr:col>
      <xdr:colOff>238125</xdr:colOff>
      <xdr:row>72</xdr:row>
      <xdr:rowOff>157164</xdr:rowOff>
    </xdr:to>
    <xdr:graphicFrame macro="">
      <xdr:nvGraphicFramePr>
        <xdr:cNvPr id="5" name="Gráfico 4">
          <a:extLst>
            <a:ext uri="{FF2B5EF4-FFF2-40B4-BE49-F238E27FC236}">
              <a16:creationId xmlns:a16="http://schemas.microsoft.com/office/drawing/2014/main" id="{00000000-0008-0000-0E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295275</xdr:colOff>
      <xdr:row>47</xdr:row>
      <xdr:rowOff>85725</xdr:rowOff>
    </xdr:from>
    <xdr:to>
      <xdr:col>7</xdr:col>
      <xdr:colOff>1019176</xdr:colOff>
      <xdr:row>69</xdr:row>
      <xdr:rowOff>23813</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114300</xdr:colOff>
      <xdr:row>29</xdr:row>
      <xdr:rowOff>33337</xdr:rowOff>
    </xdr:from>
    <xdr:to>
      <xdr:col>6</xdr:col>
      <xdr:colOff>114300</xdr:colOff>
      <xdr:row>43</xdr:row>
      <xdr:rowOff>109537</xdr:rowOff>
    </xdr:to>
    <xdr:graphicFrame macro="">
      <xdr:nvGraphicFramePr>
        <xdr:cNvPr id="2" name="Gráfico 1">
          <a:extLst>
            <a:ext uri="{FF2B5EF4-FFF2-40B4-BE49-F238E27FC236}">
              <a16:creationId xmlns:a16="http://schemas.microsoft.com/office/drawing/2014/main" id="{00000000-0008-0000-0F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742949</xdr:colOff>
      <xdr:row>29</xdr:row>
      <xdr:rowOff>95250</xdr:rowOff>
    </xdr:from>
    <xdr:to>
      <xdr:col>13</xdr:col>
      <xdr:colOff>200024</xdr:colOff>
      <xdr:row>43</xdr:row>
      <xdr:rowOff>171450</xdr:rowOff>
    </xdr:to>
    <xdr:graphicFrame macro="">
      <xdr:nvGraphicFramePr>
        <xdr:cNvPr id="3" name="Gráfico 2">
          <a:extLst>
            <a:ext uri="{FF2B5EF4-FFF2-40B4-BE49-F238E27FC236}">
              <a16:creationId xmlns:a16="http://schemas.microsoft.com/office/drawing/2014/main" id="{00000000-0008-0000-0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47</xdr:row>
      <xdr:rowOff>0</xdr:rowOff>
    </xdr:from>
    <xdr:to>
      <xdr:col>8</xdr:col>
      <xdr:colOff>219075</xdr:colOff>
      <xdr:row>61</xdr:row>
      <xdr:rowOff>76200</xdr:rowOff>
    </xdr:to>
    <xdr:graphicFrame macro="">
      <xdr:nvGraphicFramePr>
        <xdr:cNvPr id="4" name="Gráfico 3">
          <a:extLst>
            <a:ext uri="{FF2B5EF4-FFF2-40B4-BE49-F238E27FC236}">
              <a16:creationId xmlns:a16="http://schemas.microsoft.com/office/drawing/2014/main" id="{00000000-0008-0000-0F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114300</xdr:colOff>
      <xdr:row>29</xdr:row>
      <xdr:rowOff>33337</xdr:rowOff>
    </xdr:from>
    <xdr:to>
      <xdr:col>6</xdr:col>
      <xdr:colOff>114300</xdr:colOff>
      <xdr:row>43</xdr:row>
      <xdr:rowOff>109537</xdr:rowOff>
    </xdr:to>
    <xdr:graphicFrame macro="">
      <xdr:nvGraphicFramePr>
        <xdr:cNvPr id="2" name="Gráfico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742949</xdr:colOff>
      <xdr:row>29</xdr:row>
      <xdr:rowOff>95250</xdr:rowOff>
    </xdr:from>
    <xdr:to>
      <xdr:col>13</xdr:col>
      <xdr:colOff>0</xdr:colOff>
      <xdr:row>43</xdr:row>
      <xdr:rowOff>171450</xdr:rowOff>
    </xdr:to>
    <xdr:graphicFrame macro="">
      <xdr:nvGraphicFramePr>
        <xdr:cNvPr id="3" name="Gráfico 2">
          <a:extLst>
            <a:ext uri="{FF2B5EF4-FFF2-40B4-BE49-F238E27FC236}">
              <a16:creationId xmlns:a16="http://schemas.microsoft.com/office/drawing/2014/main" id="{00000000-0008-0000-1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47</xdr:row>
      <xdr:rowOff>0</xdr:rowOff>
    </xdr:from>
    <xdr:to>
      <xdr:col>8</xdr:col>
      <xdr:colOff>219075</xdr:colOff>
      <xdr:row>61</xdr:row>
      <xdr:rowOff>76200</xdr:rowOff>
    </xdr:to>
    <xdr:graphicFrame macro="">
      <xdr:nvGraphicFramePr>
        <xdr:cNvPr id="4" name="Gráfico 3">
          <a:extLst>
            <a:ext uri="{FF2B5EF4-FFF2-40B4-BE49-F238E27FC236}">
              <a16:creationId xmlns:a16="http://schemas.microsoft.com/office/drawing/2014/main" id="{00000000-0008-0000-1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16</xdr:col>
      <xdr:colOff>295274</xdr:colOff>
      <xdr:row>1</xdr:row>
      <xdr:rowOff>85725</xdr:rowOff>
    </xdr:from>
    <xdr:to>
      <xdr:col>22</xdr:col>
      <xdr:colOff>19049</xdr:colOff>
      <xdr:row>7</xdr:row>
      <xdr:rowOff>0</xdr:rowOff>
    </xdr:to>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1100-000002000000}"/>
                </a:ext>
              </a:extLst>
            </xdr:cNvPr>
            <xdr:cNvSpPr txBox="1"/>
          </xdr:nvSpPr>
          <xdr:spPr>
            <a:xfrm>
              <a:off x="12763499" y="276225"/>
              <a:ext cx="3381375" cy="1419225"/>
            </a:xfrm>
            <a:prstGeom prst="rect">
              <a:avLst/>
            </a:prstGeom>
            <a:solidFill>
              <a:schemeClr val="lt1"/>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100" b="1"/>
                <a:t>When the taxable base is the gross wage:</a:t>
              </a:r>
            </a:p>
            <a:p>
              <a:endParaRPr lang="es-ES_tradnl" sz="1100"/>
            </a:p>
            <a:p>
              <a:pPr/>
              <a14:m>
                <m:oMathPara xmlns:m="http://schemas.openxmlformats.org/officeDocument/2006/math">
                  <m:oMathParaPr>
                    <m:jc m:val="centerGroup"/>
                  </m:oMathParaPr>
                  <m:oMath xmlns:m="http://schemas.openxmlformats.org/officeDocument/2006/math">
                    <m:r>
                      <a:rPr lang="en-US" sz="1100" b="0" i="1">
                        <a:latin typeface="Cambria Math"/>
                      </a:rPr>
                      <m:t>𝑈𝑆</m:t>
                    </m:r>
                    <m:r>
                      <a:rPr lang="en-US" sz="1100" b="0" i="1">
                        <a:latin typeface="Cambria Math"/>
                      </a:rPr>
                      <m:t>$</m:t>
                    </m:r>
                    <m:r>
                      <a:rPr lang="en-US" sz="1100" b="0" i="1">
                        <a:latin typeface="Cambria Math"/>
                      </a:rPr>
                      <m:t>𝐵𝑜𝑛𝑢𝑠</m:t>
                    </m:r>
                    <m:r>
                      <a:rPr lang="en-US" sz="1100" b="0" i="1">
                        <a:latin typeface="Cambria Math"/>
                      </a:rPr>
                      <m:t>=</m:t>
                    </m:r>
                    <m:f>
                      <m:fPr>
                        <m:ctrlPr>
                          <a:rPr lang="en-US" sz="1100" b="0" i="1">
                            <a:latin typeface="Cambria Math" panose="02040503050406030204" pitchFamily="18" charset="0"/>
                          </a:rPr>
                        </m:ctrlPr>
                      </m:fPr>
                      <m:num>
                        <m:r>
                          <a:rPr lang="en-US" sz="1100" b="0" i="1">
                            <a:latin typeface="Cambria Math"/>
                          </a:rPr>
                          <m:t>𝑁𝑒𝑡</m:t>
                        </m:r>
                        <m:r>
                          <a:rPr lang="en-US" sz="1100" b="0" i="1">
                            <a:latin typeface="Cambria Math"/>
                          </a:rPr>
                          <m:t> </m:t>
                        </m:r>
                        <m:r>
                          <a:rPr lang="en-US" sz="1100" b="0" i="1">
                            <a:latin typeface="Cambria Math"/>
                          </a:rPr>
                          <m:t>𝑚𝑖𝑛𝑖𝑚𝑢𝑚</m:t>
                        </m:r>
                        <m:r>
                          <a:rPr lang="en-US" sz="1100" b="0" i="1">
                            <a:latin typeface="Cambria Math"/>
                          </a:rPr>
                          <m:t> </m:t>
                        </m:r>
                        <m:r>
                          <a:rPr lang="en-US" sz="1100" b="0" i="1">
                            <a:latin typeface="Cambria Math"/>
                          </a:rPr>
                          <m:t>𝑤𝑎𝑔𝑒</m:t>
                        </m:r>
                      </m:num>
                      <m:den>
                        <m:r>
                          <a:rPr lang="en-US" sz="1100" b="0" i="1">
                            <a:latin typeface="Cambria Math"/>
                          </a:rPr>
                          <m:t>𝐷𝑎𝑦𝑠</m:t>
                        </m:r>
                        <m:r>
                          <a:rPr lang="en-US" sz="1100" b="0" i="1">
                            <a:latin typeface="Cambria Math"/>
                          </a:rPr>
                          <m:t> </m:t>
                        </m:r>
                        <m:r>
                          <a:rPr lang="en-US" sz="1100" b="0" i="1">
                            <a:latin typeface="Cambria Math"/>
                          </a:rPr>
                          <m:t>𝑝𝑒𝑟</m:t>
                        </m:r>
                        <m:r>
                          <a:rPr lang="en-US" sz="1100" b="0" i="1">
                            <a:latin typeface="Cambria Math"/>
                          </a:rPr>
                          <m:t> </m:t>
                        </m:r>
                        <m:r>
                          <a:rPr lang="en-US" sz="1100" b="0" i="1">
                            <a:latin typeface="Cambria Math"/>
                          </a:rPr>
                          <m:t>𝑦𝑒𝑎𝑟</m:t>
                        </m:r>
                        <m:r>
                          <a:rPr lang="en-US" sz="1100" b="0" i="1">
                            <a:latin typeface="Cambria Math"/>
                          </a:rPr>
                          <m:t>(365)</m:t>
                        </m:r>
                      </m:den>
                    </m:f>
                    <m:r>
                      <a:rPr lang="en-US" sz="1100" b="0" i="1">
                        <a:latin typeface="Cambria Math"/>
                      </a:rPr>
                      <m:t>∗</m:t>
                    </m:r>
                    <m:r>
                      <a:rPr lang="en-US" sz="1100" b="0" i="1">
                        <a:latin typeface="Cambria Math"/>
                      </a:rPr>
                      <m:t>𝐵𝑜𝑛𝑢𝑠</m:t>
                    </m:r>
                    <m:r>
                      <a:rPr lang="en-US" sz="1100" b="0" i="1">
                        <a:latin typeface="Cambria Math"/>
                      </a:rPr>
                      <m:t> </m:t>
                    </m:r>
                    <m:d>
                      <m:dPr>
                        <m:ctrlPr>
                          <a:rPr lang="en-US" sz="1100" b="0" i="1">
                            <a:latin typeface="Cambria Math" panose="02040503050406030204" pitchFamily="18" charset="0"/>
                          </a:rPr>
                        </m:ctrlPr>
                      </m:dPr>
                      <m:e>
                        <m:r>
                          <a:rPr lang="en-US" sz="1100" b="0" i="1">
                            <a:latin typeface="Cambria Math"/>
                          </a:rPr>
                          <m:t>𝑑𝑎𝑦𝑠</m:t>
                        </m:r>
                      </m:e>
                    </m:d>
                  </m:oMath>
                </m:oMathPara>
              </a14:m>
              <a:endParaRPr lang="en-US" sz="1100" b="0"/>
            </a:p>
            <a:p>
              <a:endParaRPr lang="es-ES_tradnl" sz="1100"/>
            </a:p>
            <a:p>
              <a:pPr algn="ctr"/>
              <a:r>
                <a:rPr lang="es-ES_tradnl" sz="1100" i="1"/>
                <a:t>Gross wage=Net minimum wage+ US$Bonus</a:t>
              </a:r>
            </a:p>
          </xdr:txBody>
        </xdr:sp>
      </mc:Choice>
      <mc:Fallback xmlns="">
        <xdr:sp macro="" textlink="">
          <xdr:nvSpPr>
            <xdr:cNvPr id="2" name="TextBox 1"/>
            <xdr:cNvSpPr txBox="1"/>
          </xdr:nvSpPr>
          <xdr:spPr>
            <a:xfrm>
              <a:off x="12763499" y="276225"/>
              <a:ext cx="3381375" cy="1419225"/>
            </a:xfrm>
            <a:prstGeom prst="rect">
              <a:avLst/>
            </a:prstGeom>
            <a:solidFill>
              <a:schemeClr val="lt1"/>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100" b="1"/>
                <a:t>When the taxable base is the gross wage:</a:t>
              </a:r>
            </a:p>
            <a:p>
              <a:endParaRPr lang="es-ES_tradnl" sz="1100"/>
            </a:p>
            <a:p>
              <a:pPr/>
              <a:r>
                <a:rPr lang="en-US" sz="1100" b="0" i="0">
                  <a:latin typeface="Cambria Math"/>
                </a:rPr>
                <a:t>𝑈𝑆$𝐵𝑜𝑛𝑢𝑠=</a:t>
              </a:r>
              <a:r>
                <a:rPr lang="en-US" sz="1100" b="0" i="0">
                  <a:latin typeface="Cambria Math" panose="02040503050406030204" pitchFamily="18" charset="0"/>
                </a:rPr>
                <a:t>(</a:t>
              </a:r>
              <a:r>
                <a:rPr lang="en-US" sz="1100" b="0" i="0">
                  <a:latin typeface="Cambria Math"/>
                </a:rPr>
                <a:t>𝑁𝑒𝑡 𝑚𝑖𝑛𝑖𝑚𝑢𝑚 𝑤𝑎𝑔𝑒</a:t>
              </a:r>
              <a:r>
                <a:rPr lang="en-US" sz="1100" b="0" i="0">
                  <a:latin typeface="Cambria Math" panose="02040503050406030204" pitchFamily="18" charset="0"/>
                </a:rPr>
                <a:t>)/(</a:t>
              </a:r>
              <a:r>
                <a:rPr lang="en-US" sz="1100" b="0" i="0">
                  <a:latin typeface="Cambria Math"/>
                </a:rPr>
                <a:t>𝐷𝑎𝑦𝑠 𝑝𝑒𝑟 𝑦𝑒𝑎𝑟(365)</a:t>
              </a:r>
              <a:r>
                <a:rPr lang="en-US" sz="1100" b="0" i="0">
                  <a:latin typeface="Cambria Math" panose="02040503050406030204" pitchFamily="18" charset="0"/>
                </a:rPr>
                <a:t>)</a:t>
              </a:r>
              <a:r>
                <a:rPr lang="en-US" sz="1100" b="0" i="0">
                  <a:latin typeface="Cambria Math"/>
                </a:rPr>
                <a:t>∗𝐵𝑜𝑛𝑢𝑠 </a:t>
              </a:r>
              <a:r>
                <a:rPr lang="en-US" sz="1100" b="0" i="0">
                  <a:latin typeface="Cambria Math" panose="02040503050406030204" pitchFamily="18" charset="0"/>
                </a:rPr>
                <a:t>(</a:t>
              </a:r>
              <a:r>
                <a:rPr lang="en-US" sz="1100" b="0" i="0">
                  <a:latin typeface="Cambria Math"/>
                </a:rPr>
                <a:t>𝑑𝑎𝑦𝑠</a:t>
              </a:r>
              <a:r>
                <a:rPr lang="en-US" sz="1100" b="0" i="0">
                  <a:latin typeface="Cambria Math" panose="02040503050406030204" pitchFamily="18" charset="0"/>
                </a:rPr>
                <a:t>)</a:t>
              </a:r>
              <a:endParaRPr lang="en-US" sz="1100" b="0"/>
            </a:p>
            <a:p>
              <a:endParaRPr lang="es-ES_tradnl" sz="1100"/>
            </a:p>
            <a:p>
              <a:pPr algn="ctr"/>
              <a:r>
                <a:rPr lang="es-ES_tradnl" sz="1100" i="1"/>
                <a:t>Gross wage=Net minimum wage+ US$Bonus</a:t>
              </a:r>
            </a:p>
          </xdr:txBody>
        </xdr:sp>
      </mc:Fallback>
    </mc:AlternateContent>
    <xdr:clientData/>
  </xdr:twoCellAnchor>
</xdr:wsDr>
</file>

<file path=xl/drawings/drawing23.xml><?xml version="1.0" encoding="utf-8"?>
<xdr:wsDr xmlns:xdr="http://schemas.openxmlformats.org/drawingml/2006/spreadsheetDrawing" xmlns:a="http://schemas.openxmlformats.org/drawingml/2006/main">
  <xdr:twoCellAnchor>
    <xdr:from>
      <xdr:col>5</xdr:col>
      <xdr:colOff>485775</xdr:colOff>
      <xdr:row>2</xdr:row>
      <xdr:rowOff>0</xdr:rowOff>
    </xdr:from>
    <xdr:to>
      <xdr:col>14</xdr:col>
      <xdr:colOff>142875</xdr:colOff>
      <xdr:row>5</xdr:row>
      <xdr:rowOff>161925</xdr:rowOff>
    </xdr:to>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1700-000002000000}"/>
                </a:ext>
              </a:extLst>
            </xdr:cNvPr>
            <xdr:cNvSpPr txBox="1"/>
          </xdr:nvSpPr>
          <xdr:spPr>
            <a:xfrm>
              <a:off x="4772025" y="409575"/>
              <a:ext cx="5200650" cy="1038225"/>
            </a:xfrm>
            <a:prstGeom prst="rect">
              <a:avLst/>
            </a:prstGeom>
            <a:solidFill>
              <a:schemeClr val="lt1"/>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100" b="1"/>
                <a:t>Contingent</a:t>
              </a:r>
              <a:r>
                <a:rPr lang="es-ES_tradnl" sz="1100" b="1" baseline="0"/>
                <a:t> costs in US$ PPP (severance payment and firing notice)</a:t>
              </a:r>
              <a:endParaRPr lang="es-ES_tradnl" sz="1100" b="1"/>
            </a:p>
            <a:p>
              <a:endParaRPr lang="es-ES_tradnl" sz="1100"/>
            </a:p>
            <a:p>
              <a:pPr/>
              <a14:m>
                <m:oMathPara xmlns:m="http://schemas.openxmlformats.org/officeDocument/2006/math">
                  <m:oMathParaPr>
                    <m:jc m:val="centerGroup"/>
                  </m:oMathParaPr>
                  <m:oMath xmlns:m="http://schemas.openxmlformats.org/officeDocument/2006/math">
                    <m:r>
                      <a:rPr lang="en-US" sz="1100" b="0" i="1">
                        <a:latin typeface="Cambria Math"/>
                      </a:rPr>
                      <m:t>𝑈𝑆</m:t>
                    </m:r>
                    <m:r>
                      <a:rPr lang="en-US" sz="1100" b="0" i="1">
                        <a:latin typeface="Cambria Math"/>
                      </a:rPr>
                      <m:t>$ </m:t>
                    </m:r>
                    <m:d>
                      <m:dPr>
                        <m:ctrlPr>
                          <a:rPr lang="en-US" sz="1100" b="0" i="1">
                            <a:latin typeface="Cambria Math" panose="02040503050406030204" pitchFamily="18" charset="0"/>
                          </a:rPr>
                        </m:ctrlPr>
                      </m:dPr>
                      <m:e>
                        <m:r>
                          <a:rPr lang="en-US" sz="1100" b="0" i="1">
                            <a:latin typeface="Cambria Math"/>
                          </a:rPr>
                          <m:t>𝑃𝑃𝑃</m:t>
                        </m:r>
                      </m:e>
                    </m:d>
                    <m:r>
                      <a:rPr lang="en-US" sz="1100" b="0" i="1">
                        <a:latin typeface="Cambria Math"/>
                      </a:rPr>
                      <m:t>𝐶𝑜𝑛𝑡𝑖𝑛𝑔𝑒𝑛𝑡</m:t>
                    </m:r>
                    <m:r>
                      <a:rPr lang="en-US" sz="1100" b="0" i="1">
                        <a:latin typeface="Cambria Math"/>
                      </a:rPr>
                      <m:t> </m:t>
                    </m:r>
                    <m:r>
                      <a:rPr lang="en-US" sz="1100" b="0" i="1">
                        <a:latin typeface="Cambria Math"/>
                      </a:rPr>
                      <m:t>𝑐𝑜𝑠𝑡</m:t>
                    </m:r>
                    <m:r>
                      <a:rPr lang="en-US" sz="1100" b="0" i="1">
                        <a:latin typeface="Cambria Math"/>
                      </a:rPr>
                      <m:t>=</m:t>
                    </m:r>
                    <m:f>
                      <m:fPr>
                        <m:ctrlPr>
                          <a:rPr lang="en-US" sz="1100" b="0" i="1">
                            <a:latin typeface="Cambria Math" panose="02040503050406030204" pitchFamily="18" charset="0"/>
                          </a:rPr>
                        </m:ctrlPr>
                      </m:fPr>
                      <m:num>
                        <m:r>
                          <a:rPr lang="en-US" sz="1100" b="0" i="1">
                            <a:latin typeface="Cambria Math"/>
                          </a:rPr>
                          <m:t>𝑁𝑒𝑡</m:t>
                        </m:r>
                        <m:r>
                          <a:rPr lang="en-US" sz="1100" b="0" i="1">
                            <a:latin typeface="Cambria Math"/>
                          </a:rPr>
                          <m:t> </m:t>
                        </m:r>
                        <m:r>
                          <a:rPr lang="en-US" sz="1100" b="0" i="1">
                            <a:latin typeface="Cambria Math"/>
                          </a:rPr>
                          <m:t>𝑚𝑖𝑛𝑖𝑚𝑢𝑚</m:t>
                        </m:r>
                        <m:r>
                          <a:rPr lang="en-US" sz="1100" b="0" i="1">
                            <a:latin typeface="Cambria Math"/>
                          </a:rPr>
                          <m:t> </m:t>
                        </m:r>
                        <m:r>
                          <a:rPr lang="en-US" sz="1100" b="0" i="1">
                            <a:latin typeface="Cambria Math"/>
                          </a:rPr>
                          <m:t>𝑤𝑎𝑔𝑒</m:t>
                        </m:r>
                      </m:num>
                      <m:den>
                        <m:r>
                          <a:rPr lang="en-US" sz="1100" b="0" i="1">
                            <a:latin typeface="Cambria Math"/>
                          </a:rPr>
                          <m:t>𝐷𝑎𝑦𝑠</m:t>
                        </m:r>
                        <m:r>
                          <a:rPr lang="en-US" sz="1100" b="0" i="1">
                            <a:latin typeface="Cambria Math"/>
                          </a:rPr>
                          <m:t> </m:t>
                        </m:r>
                        <m:r>
                          <a:rPr lang="en-US" sz="1100" b="0" i="1">
                            <a:latin typeface="Cambria Math"/>
                          </a:rPr>
                          <m:t>𝑝𝑒𝑟</m:t>
                        </m:r>
                        <m:r>
                          <a:rPr lang="en-US" sz="1100" b="0" i="1">
                            <a:latin typeface="Cambria Math"/>
                          </a:rPr>
                          <m:t> </m:t>
                        </m:r>
                        <m:r>
                          <a:rPr lang="en-US" sz="1100" b="0" i="1">
                            <a:latin typeface="Cambria Math"/>
                          </a:rPr>
                          <m:t>𝑦𝑒𝑎𝑟</m:t>
                        </m:r>
                        <m:r>
                          <a:rPr lang="en-US" sz="1100" b="0" i="1">
                            <a:latin typeface="Cambria Math"/>
                          </a:rPr>
                          <m:t>(365)</m:t>
                        </m:r>
                      </m:den>
                    </m:f>
                    <m:r>
                      <a:rPr lang="en-US" sz="1100" b="0" i="1">
                        <a:latin typeface="Cambria Math"/>
                      </a:rPr>
                      <m:t>∗</m:t>
                    </m:r>
                    <m:r>
                      <a:rPr lang="en-US" sz="1100" b="0" i="1">
                        <a:latin typeface="Cambria Math"/>
                      </a:rPr>
                      <m:t>𝐶𝑜𝑛𝑡𝑖𝑛𝑔𝑒𝑛𝑡</m:t>
                    </m:r>
                    <m:r>
                      <a:rPr lang="en-US" sz="1100" b="0" i="1">
                        <a:latin typeface="Cambria Math"/>
                      </a:rPr>
                      <m:t> </m:t>
                    </m:r>
                    <m:r>
                      <a:rPr lang="en-US" sz="1100" b="0" i="1">
                        <a:latin typeface="Cambria Math"/>
                      </a:rPr>
                      <m:t>𝑐𝑜𝑠𝑡</m:t>
                    </m:r>
                    <m:r>
                      <a:rPr lang="en-US" sz="1100" b="0" i="1">
                        <a:latin typeface="Cambria Math"/>
                      </a:rPr>
                      <m:t> </m:t>
                    </m:r>
                    <m:d>
                      <m:dPr>
                        <m:ctrlPr>
                          <a:rPr lang="en-US" sz="1100" b="0" i="1">
                            <a:latin typeface="Cambria Math" panose="02040503050406030204" pitchFamily="18" charset="0"/>
                          </a:rPr>
                        </m:ctrlPr>
                      </m:dPr>
                      <m:e>
                        <m:r>
                          <a:rPr lang="en-US" sz="1100" b="0" i="1">
                            <a:latin typeface="Cambria Math"/>
                          </a:rPr>
                          <m:t>𝑑𝑎𝑦𝑠</m:t>
                        </m:r>
                      </m:e>
                    </m:d>
                  </m:oMath>
                </m:oMathPara>
              </a14:m>
              <a:endParaRPr lang="en-US" sz="1100" b="0"/>
            </a:p>
            <a:p>
              <a:endParaRPr lang="es-ES_tradnl" sz="1100"/>
            </a:p>
          </xdr:txBody>
        </xdr:sp>
      </mc:Choice>
      <mc:Fallback xmlns="">
        <xdr:sp macro="" textlink="">
          <xdr:nvSpPr>
            <xdr:cNvPr id="2" name="TextBox 1"/>
            <xdr:cNvSpPr txBox="1"/>
          </xdr:nvSpPr>
          <xdr:spPr>
            <a:xfrm>
              <a:off x="4772025" y="409575"/>
              <a:ext cx="5200650" cy="1038225"/>
            </a:xfrm>
            <a:prstGeom prst="rect">
              <a:avLst/>
            </a:prstGeom>
            <a:solidFill>
              <a:schemeClr val="lt1"/>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100" b="1"/>
                <a:t>Contingent</a:t>
              </a:r>
              <a:r>
                <a:rPr lang="es-ES_tradnl" sz="1100" b="1" baseline="0"/>
                <a:t> costs in US$ PPP (severance payment and firing notice)</a:t>
              </a:r>
              <a:endParaRPr lang="es-ES_tradnl" sz="1100" b="1"/>
            </a:p>
            <a:p>
              <a:endParaRPr lang="es-ES_tradnl" sz="1100"/>
            </a:p>
            <a:p>
              <a:pPr/>
              <a:r>
                <a:rPr lang="en-US" sz="1100" b="0" i="0">
                  <a:latin typeface="Cambria Math"/>
                </a:rPr>
                <a:t>𝑈𝑆$ </a:t>
              </a:r>
              <a:r>
                <a:rPr lang="en-US" sz="1100" b="0" i="0">
                  <a:latin typeface="Cambria Math" panose="02040503050406030204" pitchFamily="18" charset="0"/>
                </a:rPr>
                <a:t>(</a:t>
              </a:r>
              <a:r>
                <a:rPr lang="en-US" sz="1100" b="0" i="0">
                  <a:latin typeface="Cambria Math"/>
                </a:rPr>
                <a:t>𝑃𝑃𝑃</a:t>
              </a:r>
              <a:r>
                <a:rPr lang="en-US" sz="1100" b="0" i="0">
                  <a:latin typeface="Cambria Math" panose="02040503050406030204" pitchFamily="18" charset="0"/>
                </a:rPr>
                <a:t>)</a:t>
              </a:r>
              <a:r>
                <a:rPr lang="en-US" sz="1100" b="0" i="0">
                  <a:latin typeface="Cambria Math"/>
                </a:rPr>
                <a:t>𝐶𝑜𝑛𝑡𝑖𝑛𝑔𝑒𝑛𝑡 𝑐𝑜𝑠𝑡=</a:t>
              </a:r>
              <a:r>
                <a:rPr lang="en-US" sz="1100" b="0" i="0">
                  <a:latin typeface="Cambria Math" panose="02040503050406030204" pitchFamily="18" charset="0"/>
                </a:rPr>
                <a:t>(</a:t>
              </a:r>
              <a:r>
                <a:rPr lang="en-US" sz="1100" b="0" i="0">
                  <a:latin typeface="Cambria Math"/>
                </a:rPr>
                <a:t>𝑁𝑒𝑡 𝑚𝑖𝑛𝑖𝑚𝑢𝑚 𝑤𝑎𝑔𝑒</a:t>
              </a:r>
              <a:r>
                <a:rPr lang="en-US" sz="1100" b="0" i="0">
                  <a:latin typeface="Cambria Math" panose="02040503050406030204" pitchFamily="18" charset="0"/>
                </a:rPr>
                <a:t>)/(</a:t>
              </a:r>
              <a:r>
                <a:rPr lang="en-US" sz="1100" b="0" i="0">
                  <a:latin typeface="Cambria Math"/>
                </a:rPr>
                <a:t>𝐷𝑎𝑦𝑠 𝑝𝑒𝑟 𝑦𝑒𝑎𝑟(365)</a:t>
              </a:r>
              <a:r>
                <a:rPr lang="en-US" sz="1100" b="0" i="0">
                  <a:latin typeface="Cambria Math" panose="02040503050406030204" pitchFamily="18" charset="0"/>
                </a:rPr>
                <a:t>)</a:t>
              </a:r>
              <a:r>
                <a:rPr lang="en-US" sz="1100" b="0" i="0">
                  <a:latin typeface="Cambria Math"/>
                </a:rPr>
                <a:t>∗𝐶𝑜𝑛𝑡𝑖𝑛𝑔𝑒𝑛𝑡 𝑐𝑜𝑠𝑡 </a:t>
              </a:r>
              <a:r>
                <a:rPr lang="en-US" sz="1100" b="0" i="0">
                  <a:latin typeface="Cambria Math" panose="02040503050406030204" pitchFamily="18" charset="0"/>
                </a:rPr>
                <a:t>(</a:t>
              </a:r>
              <a:r>
                <a:rPr lang="en-US" sz="1100" b="0" i="0">
                  <a:latin typeface="Cambria Math"/>
                </a:rPr>
                <a:t>𝑑𝑎𝑦𝑠</a:t>
              </a:r>
              <a:r>
                <a:rPr lang="en-US" sz="1100" b="0" i="0">
                  <a:latin typeface="Cambria Math" panose="02040503050406030204" pitchFamily="18" charset="0"/>
                </a:rPr>
                <a:t>)</a:t>
              </a:r>
              <a:endParaRPr lang="en-US" sz="1100" b="0"/>
            </a:p>
            <a:p>
              <a:endParaRPr lang="es-ES_tradnl" sz="1100"/>
            </a:p>
          </xdr:txBody>
        </xdr:sp>
      </mc:Fallback>
    </mc:AlternateContent>
    <xdr:clientData/>
  </xdr:twoCellAnchor>
</xdr:wsDr>
</file>

<file path=xl/drawings/drawing24.xml><?xml version="1.0" encoding="utf-8"?>
<xdr:wsDr xmlns:xdr="http://schemas.openxmlformats.org/drawingml/2006/spreadsheetDrawing" xmlns:a="http://schemas.openxmlformats.org/drawingml/2006/main">
  <xdr:twoCellAnchor>
    <xdr:from>
      <xdr:col>7</xdr:col>
      <xdr:colOff>447674</xdr:colOff>
      <xdr:row>6</xdr:row>
      <xdr:rowOff>104774</xdr:rowOff>
    </xdr:from>
    <xdr:to>
      <xdr:col>17</xdr:col>
      <xdr:colOff>133349</xdr:colOff>
      <xdr:row>23</xdr:row>
      <xdr:rowOff>114299</xdr:rowOff>
    </xdr:to>
    <xdr:graphicFrame macro="">
      <xdr:nvGraphicFramePr>
        <xdr:cNvPr id="3" name="Gráfico 2">
          <a:extLst>
            <a:ext uri="{FF2B5EF4-FFF2-40B4-BE49-F238E27FC236}">
              <a16:creationId xmlns:a16="http://schemas.microsoft.com/office/drawing/2014/main" id="{00000000-0008-0000-0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581025</xdr:colOff>
      <xdr:row>27</xdr:row>
      <xdr:rowOff>19050</xdr:rowOff>
    </xdr:from>
    <xdr:to>
      <xdr:col>17</xdr:col>
      <xdr:colOff>266700</xdr:colOff>
      <xdr:row>44</xdr:row>
      <xdr:rowOff>28575</xdr:rowOff>
    </xdr:to>
    <xdr:graphicFrame macro="">
      <xdr:nvGraphicFramePr>
        <xdr:cNvPr id="4" name="Gráfico 3">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61</xdr:row>
      <xdr:rowOff>23810</xdr:rowOff>
    </xdr:from>
    <xdr:to>
      <xdr:col>15</xdr:col>
      <xdr:colOff>66675</xdr:colOff>
      <xdr:row>84</xdr:row>
      <xdr:rowOff>95249</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285750</xdr:colOff>
      <xdr:row>47</xdr:row>
      <xdr:rowOff>152399</xdr:rowOff>
    </xdr:from>
    <xdr:to>
      <xdr:col>18</xdr:col>
      <xdr:colOff>0</xdr:colOff>
      <xdr:row>69</xdr:row>
      <xdr:rowOff>152400</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428625</xdr:colOff>
      <xdr:row>24</xdr:row>
      <xdr:rowOff>114300</xdr:rowOff>
    </xdr:from>
    <xdr:to>
      <xdr:col>13</xdr:col>
      <xdr:colOff>238125</xdr:colOff>
      <xdr:row>41</xdr:row>
      <xdr:rowOff>152400</xdr:rowOff>
    </xdr:to>
    <xdr:grpSp>
      <xdr:nvGrpSpPr>
        <xdr:cNvPr id="2" name="Group 1">
          <a:extLst>
            <a:ext uri="{FF2B5EF4-FFF2-40B4-BE49-F238E27FC236}">
              <a16:creationId xmlns:a16="http://schemas.microsoft.com/office/drawing/2014/main" id="{2EDB6ADE-AF61-4111-92AD-6407274AC6CC}"/>
            </a:ext>
          </a:extLst>
        </xdr:cNvPr>
        <xdr:cNvGrpSpPr/>
      </xdr:nvGrpSpPr>
      <xdr:grpSpPr>
        <a:xfrm>
          <a:off x="1647825" y="4813300"/>
          <a:ext cx="5977467" cy="3276600"/>
          <a:chOff x="3212042" y="759883"/>
          <a:chExt cx="6159500" cy="3276600"/>
        </a:xfrm>
      </xdr:grpSpPr>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3212042" y="759883"/>
          <a:ext cx="6159500" cy="32766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5" name="Right Brace 4">
            <a:extLst>
              <a:ext uri="{FF2B5EF4-FFF2-40B4-BE49-F238E27FC236}">
                <a16:creationId xmlns:a16="http://schemas.microsoft.com/office/drawing/2014/main" id="{00000000-0008-0000-0400-000005000000}"/>
              </a:ext>
            </a:extLst>
          </xdr:cNvPr>
          <xdr:cNvSpPr/>
        </xdr:nvSpPr>
        <xdr:spPr>
          <a:xfrm>
            <a:off x="6664325" y="1188508"/>
            <a:ext cx="109008" cy="3714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S_tradnl" sz="1100"/>
          </a:p>
        </xdr:txBody>
      </xdr:sp>
    </xdr:grpSp>
    <xdr:clientData/>
  </xdr:twoCellAnchor>
  <xdr:twoCellAnchor>
    <xdr:from>
      <xdr:col>4</xdr:col>
      <xdr:colOff>28575</xdr:colOff>
      <xdr:row>2</xdr:row>
      <xdr:rowOff>180975</xdr:rowOff>
    </xdr:from>
    <xdr:to>
      <xdr:col>13</xdr:col>
      <xdr:colOff>447675</xdr:colOff>
      <xdr:row>20</xdr:row>
      <xdr:rowOff>28575</xdr:rowOff>
    </xdr:to>
    <xdr:graphicFrame macro="">
      <xdr:nvGraphicFramePr>
        <xdr:cNvPr id="6" name="Chart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0.57978</cdr:x>
      <cdr:y>0.12791</cdr:y>
    </cdr:from>
    <cdr:to>
      <cdr:x>0.79752</cdr:x>
      <cdr:y>0.27035</cdr:y>
    </cdr:to>
    <cdr:sp macro="" textlink="">
      <cdr:nvSpPr>
        <cdr:cNvPr id="2" name="TextBox 1"/>
        <cdr:cNvSpPr txBox="1"/>
      </cdr:nvSpPr>
      <cdr:spPr>
        <a:xfrm xmlns:a="http://schemas.openxmlformats.org/drawingml/2006/main">
          <a:off x="3550905" y="419100"/>
          <a:ext cx="1333576" cy="4667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_tradnl" sz="1000" b="1">
              <a:latin typeface="Times New Roman" panose="02020603050405020304" pitchFamily="18" charset="0"/>
              <a:cs typeface="Times New Roman" panose="02020603050405020304" pitchFamily="18" charset="0"/>
            </a:rPr>
            <a:t>Job security provisions</a:t>
          </a:r>
        </a:p>
      </cdr:txBody>
    </cdr:sp>
  </cdr:relSizeAnchor>
</c:userShapes>
</file>

<file path=xl/drawings/drawing7.xml><?xml version="1.0" encoding="utf-8"?>
<c:userShapes xmlns:c="http://schemas.openxmlformats.org/drawingml/2006/chart">
  <cdr:relSizeAnchor xmlns:cdr="http://schemas.openxmlformats.org/drawingml/2006/chartDrawing">
    <cdr:from>
      <cdr:x>0.55645</cdr:x>
      <cdr:y>0.17732</cdr:y>
    </cdr:from>
    <cdr:to>
      <cdr:x>0.77419</cdr:x>
      <cdr:y>0.31977</cdr:y>
    </cdr:to>
    <cdr:sp macro="" textlink="">
      <cdr:nvSpPr>
        <cdr:cNvPr id="2" name="TextBox 1"/>
        <cdr:cNvSpPr txBox="1"/>
      </cdr:nvSpPr>
      <cdr:spPr>
        <a:xfrm xmlns:a="http://schemas.openxmlformats.org/drawingml/2006/main">
          <a:off x="3286136" y="581013"/>
          <a:ext cx="1285864" cy="4667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_tradnl" sz="1000" b="1">
              <a:latin typeface="Times New Roman" panose="02020603050405020304" pitchFamily="18" charset="0"/>
              <a:cs typeface="Times New Roman" panose="02020603050405020304" pitchFamily="18" charset="0"/>
            </a:rPr>
            <a:t>Job security provisions</a:t>
          </a:r>
        </a:p>
      </cdr:txBody>
    </cdr:sp>
  </cdr:relSizeAnchor>
  <cdr:relSizeAnchor xmlns:cdr="http://schemas.openxmlformats.org/drawingml/2006/chartDrawing">
    <cdr:from>
      <cdr:x>0.54247</cdr:x>
      <cdr:y>0.20058</cdr:y>
    </cdr:from>
    <cdr:to>
      <cdr:x>0.55645</cdr:x>
      <cdr:y>0.3343</cdr:y>
    </cdr:to>
    <cdr:sp macro="" textlink="">
      <cdr:nvSpPr>
        <cdr:cNvPr id="3" name="Right Brace 2"/>
        <cdr:cNvSpPr/>
      </cdr:nvSpPr>
      <cdr:spPr>
        <a:xfrm xmlns:a="http://schemas.openxmlformats.org/drawingml/2006/main">
          <a:off x="3203575" y="657225"/>
          <a:ext cx="82550" cy="438150"/>
        </a:xfrm>
        <a:prstGeom xmlns:a="http://schemas.openxmlformats.org/drawingml/2006/main" prst="rightBrac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s-ES_tradnl"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66675</xdr:colOff>
      <xdr:row>29</xdr:row>
      <xdr:rowOff>161925</xdr:rowOff>
    </xdr:from>
    <xdr:to>
      <xdr:col>11</xdr:col>
      <xdr:colOff>95250</xdr:colOff>
      <xdr:row>51</xdr:row>
      <xdr:rowOff>76200</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444500</xdr:colOff>
      <xdr:row>12</xdr:row>
      <xdr:rowOff>30691</xdr:rowOff>
    </xdr:from>
    <xdr:to>
      <xdr:col>35</xdr:col>
      <xdr:colOff>74084</xdr:colOff>
      <xdr:row>38</xdr:row>
      <xdr:rowOff>169333</xdr:rowOff>
    </xdr:to>
    <xdr:graphicFrame macro="">
      <xdr:nvGraphicFramePr>
        <xdr:cNvPr id="4" name="Chart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66675</xdr:colOff>
      <xdr:row>29</xdr:row>
      <xdr:rowOff>161925</xdr:rowOff>
    </xdr:from>
    <xdr:to>
      <xdr:col>11</xdr:col>
      <xdr:colOff>95250</xdr:colOff>
      <xdr:row>51</xdr:row>
      <xdr:rowOff>76200</xdr:rowOff>
    </xdr:to>
    <xdr:graphicFrame macro="">
      <xdr:nvGraphicFramePr>
        <xdr:cNvPr id="2" name="Chart 1">
          <a:extLst>
            <a:ext uri="{FF2B5EF4-FFF2-40B4-BE49-F238E27FC236}">
              <a16:creationId xmlns:a16="http://schemas.microsoft.com/office/drawing/2014/main" id="{343116DE-0501-4C1F-9692-35F3D2A6BB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GridLines="0" workbookViewId="0">
      <selection activeCell="E14" sqref="E14"/>
    </sheetView>
  </sheetViews>
  <sheetFormatPr defaultColWidth="9.140625" defaultRowHeight="15"/>
  <cols>
    <col min="2" max="2" width="14.140625" customWidth="1"/>
    <col min="3" max="3" width="14.28515625" customWidth="1"/>
    <col min="4" max="4" width="10.85546875" customWidth="1"/>
    <col min="7" max="7" width="10.7109375" customWidth="1"/>
    <col min="8" max="8" width="9.140625" customWidth="1"/>
  </cols>
  <sheetData>
    <row r="1" spans="1:9">
      <c r="A1" s="13" t="s">
        <v>33</v>
      </c>
    </row>
    <row r="2" spans="1:9">
      <c r="A2" s="14" t="s">
        <v>34</v>
      </c>
    </row>
    <row r="3" spans="1:9">
      <c r="A3" s="478"/>
      <c r="B3" s="484" t="s">
        <v>24</v>
      </c>
      <c r="C3" s="484" t="s">
        <v>23</v>
      </c>
      <c r="D3" s="484" t="s">
        <v>22</v>
      </c>
      <c r="E3" s="484" t="s">
        <v>21</v>
      </c>
      <c r="F3" s="488" t="s">
        <v>26</v>
      </c>
      <c r="G3" s="488"/>
      <c r="H3" s="484" t="s">
        <v>27</v>
      </c>
      <c r="I3" s="484" t="s">
        <v>25</v>
      </c>
    </row>
    <row r="4" spans="1:9" ht="36" customHeight="1">
      <c r="A4" s="479"/>
      <c r="B4" s="485"/>
      <c r="C4" s="485"/>
      <c r="D4" s="485"/>
      <c r="E4" s="485"/>
      <c r="F4" s="11" t="s">
        <v>29</v>
      </c>
      <c r="G4" s="11" t="s">
        <v>30</v>
      </c>
      <c r="H4" s="485"/>
      <c r="I4" s="485"/>
    </row>
    <row r="5" spans="1:9">
      <c r="A5" s="3" t="s">
        <v>18</v>
      </c>
      <c r="B5" s="6">
        <v>0.20156716417910442</v>
      </c>
      <c r="C5" s="6">
        <v>0.28328358208955223</v>
      </c>
      <c r="D5" s="6">
        <v>3.888888888888889E-2</v>
      </c>
      <c r="E5" s="6">
        <v>8.3333333333333329E-2</v>
      </c>
      <c r="F5" s="6">
        <v>8.3333333333333343E-2</v>
      </c>
      <c r="G5" s="6">
        <v>3.3333333333333395E-2</v>
      </c>
      <c r="H5" s="7">
        <v>0.72373963515754569</v>
      </c>
      <c r="I5" s="6">
        <v>0.47017304158000767</v>
      </c>
    </row>
    <row r="6" spans="1:9">
      <c r="A6" s="2" t="s">
        <v>2</v>
      </c>
      <c r="B6" s="8">
        <v>9.3343162397179269E-2</v>
      </c>
      <c r="C6" s="8">
        <v>0.3410251320446358</v>
      </c>
      <c r="D6" s="8">
        <v>0.1111111111111111</v>
      </c>
      <c r="E6" s="8">
        <v>8.3333333333333329E-2</v>
      </c>
      <c r="F6" s="8">
        <v>3.2000000000000001E-2</v>
      </c>
      <c r="G6" s="8">
        <v>2.33333333333334E-2</v>
      </c>
      <c r="H6" s="1">
        <v>0.684146072219593</v>
      </c>
      <c r="I6" s="8">
        <v>0.47017304158000767</v>
      </c>
    </row>
    <row r="7" spans="1:9">
      <c r="A7" s="2" t="s">
        <v>20</v>
      </c>
      <c r="B7" s="8">
        <v>0.12709999999999999</v>
      </c>
      <c r="C7" s="8">
        <v>0.16710000000000003</v>
      </c>
      <c r="D7" s="8">
        <v>5.5555555555555552E-2</v>
      </c>
      <c r="E7" s="8">
        <v>0.16666666666666666</v>
      </c>
      <c r="F7" s="8">
        <v>8.3333333333333398E-2</v>
      </c>
      <c r="G7" s="8">
        <v>0.05</v>
      </c>
      <c r="H7" s="1">
        <v>0.64975555555555564</v>
      </c>
      <c r="I7" s="8">
        <v>0.47017304158000767</v>
      </c>
    </row>
    <row r="8" spans="1:9">
      <c r="A8" s="2" t="s">
        <v>14</v>
      </c>
      <c r="B8" s="8">
        <v>0.1999489427672575</v>
      </c>
      <c r="C8" s="8">
        <v>0.19525000000000001</v>
      </c>
      <c r="D8" s="8">
        <v>5.8333333333333334E-2</v>
      </c>
      <c r="E8" s="8">
        <v>8.3333333333333329E-2</v>
      </c>
      <c r="F8" s="8">
        <v>9.9444444444444446E-2</v>
      </c>
      <c r="G8" s="8">
        <v>0</v>
      </c>
      <c r="H8" s="1">
        <v>0.6363100538783687</v>
      </c>
      <c r="I8" s="8">
        <v>0.47017304158000767</v>
      </c>
    </row>
    <row r="9" spans="1:9">
      <c r="A9" s="2" t="s">
        <v>4</v>
      </c>
      <c r="B9" s="8">
        <v>7.6417910447761195E-2</v>
      </c>
      <c r="C9" s="8">
        <v>0.35926895522388058</v>
      </c>
      <c r="D9" s="8">
        <v>4.1666666666666664E-2</v>
      </c>
      <c r="E9" s="8">
        <v>8.3333333333333329E-2</v>
      </c>
      <c r="F9" s="8">
        <v>6.1111111111111206E-2</v>
      </c>
      <c r="G9" s="8">
        <v>4.1666666666666666E-3</v>
      </c>
      <c r="H9" s="1">
        <v>0.62596464344941971</v>
      </c>
      <c r="I9" s="8">
        <v>0.47017304158000767</v>
      </c>
    </row>
    <row r="10" spans="1:9">
      <c r="A10" s="2" t="s">
        <v>19</v>
      </c>
      <c r="B10" s="8">
        <v>9.7500000000000003E-2</v>
      </c>
      <c r="C10" s="8">
        <v>7.2224999999999998E-2</v>
      </c>
      <c r="D10" s="8">
        <v>8.3333333333333329E-2</v>
      </c>
      <c r="E10" s="8">
        <v>0.16666666666666666</v>
      </c>
      <c r="F10" s="8">
        <v>0.125</v>
      </c>
      <c r="G10" s="8">
        <v>0</v>
      </c>
      <c r="H10" s="1">
        <v>0.54472500000000001</v>
      </c>
      <c r="I10" s="8">
        <v>0.47017304158000767</v>
      </c>
    </row>
    <row r="11" spans="1:9">
      <c r="A11" s="2" t="s">
        <v>13</v>
      </c>
      <c r="B11" s="8">
        <v>0.11309016393442625</v>
      </c>
      <c r="C11" s="8">
        <v>0.13097745901639346</v>
      </c>
      <c r="D11" s="8">
        <v>4.1666666666666664E-2</v>
      </c>
      <c r="E11" s="8">
        <v>0.13271380530798838</v>
      </c>
      <c r="F11" s="8">
        <v>8.3333333333333343E-2</v>
      </c>
      <c r="G11" s="8">
        <v>0</v>
      </c>
      <c r="H11" s="1">
        <v>0.50178142825880812</v>
      </c>
      <c r="I11" s="8">
        <v>0.47017304158000767</v>
      </c>
    </row>
    <row r="12" spans="1:9">
      <c r="A12" s="2" t="s">
        <v>8</v>
      </c>
      <c r="B12" s="8">
        <v>7.4933955223880605E-2</v>
      </c>
      <c r="C12" s="8">
        <v>0.2138518656716418</v>
      </c>
      <c r="D12" s="8">
        <v>3.888888888888889E-2</v>
      </c>
      <c r="E12" s="8">
        <v>8.3333333333333329E-2</v>
      </c>
      <c r="F12" s="8">
        <v>5.8999999999999997E-2</v>
      </c>
      <c r="G12" s="8">
        <v>1.6666666666666659E-2</v>
      </c>
      <c r="H12" s="1">
        <v>0.48667470978441124</v>
      </c>
      <c r="I12" s="8">
        <v>0.47017304158000767</v>
      </c>
    </row>
    <row r="13" spans="1:9">
      <c r="A13" s="2" t="s">
        <v>5</v>
      </c>
      <c r="B13" s="8">
        <v>0.11111940298507461</v>
      </c>
      <c r="C13" s="8">
        <v>0.13923528358208956</v>
      </c>
      <c r="D13" s="8">
        <v>8.3333333333333329E-2</v>
      </c>
      <c r="E13" s="8">
        <v>8.3333333333333329E-2</v>
      </c>
      <c r="F13" s="8">
        <v>6.6111111111111204E-2</v>
      </c>
      <c r="G13" s="8">
        <v>0</v>
      </c>
      <c r="H13" s="1">
        <v>0.48313246434494206</v>
      </c>
      <c r="I13" s="8">
        <v>0.47017304158000767</v>
      </c>
    </row>
    <row r="14" spans="1:9">
      <c r="A14" s="2" t="s">
        <v>6</v>
      </c>
      <c r="B14" s="8">
        <v>9.8059701492537302E-2</v>
      </c>
      <c r="C14" s="8">
        <v>0.16343283582089554</v>
      </c>
      <c r="D14" s="8">
        <v>3.3333333333333333E-2</v>
      </c>
      <c r="E14" s="8">
        <v>8.3333333333333329E-2</v>
      </c>
      <c r="F14" s="8">
        <v>4.1666666666666602E-2</v>
      </c>
      <c r="G14" s="8">
        <v>2.5000000000000001E-2</v>
      </c>
      <c r="H14" s="1">
        <v>0.44482587064676615</v>
      </c>
      <c r="I14" s="8">
        <v>0.47017304158000767</v>
      </c>
    </row>
    <row r="15" spans="1:9">
      <c r="A15" s="2" t="s">
        <v>11</v>
      </c>
      <c r="B15" s="8">
        <v>3.8725000000000002E-2</v>
      </c>
      <c r="C15" s="8">
        <v>0.10752500000000001</v>
      </c>
      <c r="D15" s="8">
        <v>4.1666666666666664E-2</v>
      </c>
      <c r="E15" s="8">
        <v>0.16666666666666666</v>
      </c>
      <c r="F15" s="8">
        <v>8.3333333333333343E-2</v>
      </c>
      <c r="G15" s="8">
        <v>0</v>
      </c>
      <c r="H15" s="1">
        <v>0.43791666666666673</v>
      </c>
      <c r="I15" s="8">
        <v>0.47017304158000767</v>
      </c>
    </row>
    <row r="16" spans="1:9">
      <c r="A16" s="2" t="s">
        <v>10</v>
      </c>
      <c r="B16" s="8">
        <v>5.5447761194029846E-2</v>
      </c>
      <c r="C16" s="8">
        <v>0.15749999999999997</v>
      </c>
      <c r="D16" s="8">
        <v>5.2777777777777778E-2</v>
      </c>
      <c r="E16" s="8">
        <v>8.3333333333333329E-2</v>
      </c>
      <c r="F16" s="8">
        <v>8.3333333333333343E-2</v>
      </c>
      <c r="G16" s="8">
        <v>0</v>
      </c>
      <c r="H16" s="1">
        <v>0.43239220563847425</v>
      </c>
      <c r="I16" s="8">
        <v>0.47017304158000767</v>
      </c>
    </row>
    <row r="17" spans="1:23">
      <c r="A17" s="2" t="s">
        <v>7</v>
      </c>
      <c r="B17" s="8">
        <v>4.6875E-2</v>
      </c>
      <c r="C17" s="8">
        <v>0.1417910447761194</v>
      </c>
      <c r="D17" s="8">
        <v>8.3333333333333329E-2</v>
      </c>
      <c r="E17" s="8">
        <v>8.3333333333333329E-2</v>
      </c>
      <c r="F17" s="8">
        <v>7.2222222222222215E-2</v>
      </c>
      <c r="G17" s="8">
        <v>0</v>
      </c>
      <c r="H17" s="1">
        <v>0.4275549336650083</v>
      </c>
      <c r="I17" s="8">
        <v>0.47017304158000767</v>
      </c>
    </row>
    <row r="18" spans="1:23">
      <c r="A18" s="2" t="s">
        <v>17</v>
      </c>
      <c r="B18" s="8">
        <v>2.631684824878975E-2</v>
      </c>
      <c r="C18" s="8">
        <v>0.21273418204389907</v>
      </c>
      <c r="D18" s="8">
        <v>3.888888888888889E-2</v>
      </c>
      <c r="E18" s="8">
        <v>4.1666666666666664E-2</v>
      </c>
      <c r="F18" s="8">
        <v>0.10555555555555556</v>
      </c>
      <c r="G18" s="8">
        <v>0</v>
      </c>
      <c r="H18" s="1">
        <v>0.42516214140379993</v>
      </c>
      <c r="I18" s="8">
        <v>0.47017304158000767</v>
      </c>
    </row>
    <row r="19" spans="1:23">
      <c r="A19" s="2" t="s">
        <v>12</v>
      </c>
      <c r="B19" s="8">
        <v>8.9110480164062547E-2</v>
      </c>
      <c r="C19" s="8">
        <v>0.14402620041015635</v>
      </c>
      <c r="D19" s="8">
        <v>6.6666666666666666E-2</v>
      </c>
      <c r="E19" s="8">
        <v>4.1666666666666664E-2</v>
      </c>
      <c r="F19" s="8">
        <v>8.3333333333333343E-2</v>
      </c>
      <c r="G19" s="8">
        <v>0</v>
      </c>
      <c r="H19" s="1">
        <v>0.42480334724088553</v>
      </c>
      <c r="I19" s="8">
        <v>0.47017304158000767</v>
      </c>
    </row>
    <row r="20" spans="1:23">
      <c r="A20" s="2" t="s">
        <v>9</v>
      </c>
      <c r="B20" s="8">
        <v>4.8702985074626864E-2</v>
      </c>
      <c r="C20" s="8">
        <v>0.13573116776012031</v>
      </c>
      <c r="D20" s="8">
        <v>0.05</v>
      </c>
      <c r="E20" s="8">
        <v>8.3333333333333329E-2</v>
      </c>
      <c r="F20" s="8">
        <v>6.3888888888888884E-2</v>
      </c>
      <c r="G20" s="8">
        <v>1.5555555555555562E-2</v>
      </c>
      <c r="H20" s="1">
        <v>0.39721193061252491</v>
      </c>
      <c r="I20" s="8">
        <v>0.47017304158000767</v>
      </c>
    </row>
    <row r="21" spans="1:23">
      <c r="A21" s="2" t="s">
        <v>15</v>
      </c>
      <c r="B21" s="8">
        <v>2.3739741707387369E-2</v>
      </c>
      <c r="C21" s="8">
        <v>4.6055098912331498E-2</v>
      </c>
      <c r="D21" s="8">
        <v>5.5555555555555552E-2</v>
      </c>
      <c r="E21" s="8">
        <v>0.16666666666666666</v>
      </c>
      <c r="F21" s="8">
        <v>8.3333333333333343E-2</v>
      </c>
      <c r="G21" s="8">
        <v>1.6666666666666659E-2</v>
      </c>
      <c r="H21" s="1">
        <v>0.3920170628419411</v>
      </c>
      <c r="I21" s="8">
        <v>0.47017304158000767</v>
      </c>
    </row>
    <row r="22" spans="1:23">
      <c r="A22" s="2" t="s">
        <v>16</v>
      </c>
      <c r="B22" s="8">
        <v>0.19078356181553863</v>
      </c>
      <c r="C22" s="8">
        <v>4.6100000000000002E-2</v>
      </c>
      <c r="D22" s="8">
        <v>4.1666666666666699E-2</v>
      </c>
      <c r="E22" s="8">
        <v>0</v>
      </c>
      <c r="F22" s="8">
        <v>8.3333333333333343E-2</v>
      </c>
      <c r="G22" s="8">
        <v>1.6666666666666666E-2</v>
      </c>
      <c r="H22" s="1">
        <v>0.37855022848220538</v>
      </c>
      <c r="I22" s="8">
        <v>0.47017304158000767</v>
      </c>
    </row>
    <row r="23" spans="1:23">
      <c r="A23" s="2" t="s">
        <v>1</v>
      </c>
      <c r="B23" s="8">
        <v>6.6997479834238233E-2</v>
      </c>
      <c r="C23" s="8">
        <v>0.11999742840228392</v>
      </c>
      <c r="D23" s="8">
        <v>3.888888888888889E-2</v>
      </c>
      <c r="E23" s="8">
        <v>0</v>
      </c>
      <c r="F23" s="8">
        <v>3.888888888888889E-2</v>
      </c>
      <c r="G23" s="8">
        <v>1.5555555555555562E-2</v>
      </c>
      <c r="H23" s="1">
        <v>0.28032824156985547</v>
      </c>
      <c r="I23" s="8">
        <v>0.47017304158000767</v>
      </c>
    </row>
    <row r="24" spans="1:23">
      <c r="A24" s="2" t="s">
        <v>0</v>
      </c>
      <c r="B24" s="8">
        <v>9.0069550010344293E-2</v>
      </c>
      <c r="C24" s="8">
        <v>0.10476030901090666</v>
      </c>
      <c r="D24" s="8">
        <v>0</v>
      </c>
      <c r="E24" s="8">
        <v>3.7433155080213901E-2</v>
      </c>
      <c r="F24" s="8">
        <v>3.8888888888888896E-2</v>
      </c>
      <c r="G24" s="8">
        <v>0</v>
      </c>
      <c r="H24" s="1">
        <v>0.27115190299035374</v>
      </c>
      <c r="I24" s="8">
        <v>0.47017304158000767</v>
      </c>
    </row>
    <row r="25" spans="1:23">
      <c r="A25" s="4" t="s">
        <v>3</v>
      </c>
      <c r="B25" s="9">
        <v>4.7832083585207824E-2</v>
      </c>
      <c r="C25" s="9">
        <v>7.7724540107612206E-2</v>
      </c>
      <c r="D25" s="9">
        <v>0</v>
      </c>
      <c r="E25" s="9">
        <v>3.7433155080213901E-2</v>
      </c>
      <c r="F25" s="9">
        <v>6.25E-2</v>
      </c>
      <c r="G25" s="9">
        <v>0</v>
      </c>
      <c r="H25" s="10">
        <v>0.22548977877303394</v>
      </c>
      <c r="I25" s="9">
        <v>0.47017304158000767</v>
      </c>
      <c r="L25" s="16" t="s">
        <v>36</v>
      </c>
    </row>
    <row r="26" spans="1:23" ht="30" customHeight="1">
      <c r="H26" s="5"/>
      <c r="L26" s="486" t="s">
        <v>37</v>
      </c>
      <c r="M26" s="486"/>
      <c r="N26" s="486"/>
      <c r="O26" s="486"/>
      <c r="P26" s="486"/>
      <c r="Q26" s="486"/>
      <c r="R26" s="486"/>
      <c r="S26" s="486"/>
      <c r="T26" s="486"/>
      <c r="U26" s="486"/>
      <c r="V26" s="486"/>
      <c r="W26" s="486"/>
    </row>
    <row r="27" spans="1:23">
      <c r="H27" s="5"/>
    </row>
    <row r="28" spans="1:23">
      <c r="A28" s="13" t="s">
        <v>33</v>
      </c>
      <c r="H28" s="5"/>
    </row>
    <row r="29" spans="1:23">
      <c r="A29" s="14" t="s">
        <v>35</v>
      </c>
    </row>
    <row r="30" spans="1:23">
      <c r="A30" s="480"/>
      <c r="B30" s="482" t="s">
        <v>24</v>
      </c>
      <c r="C30" s="482" t="s">
        <v>23</v>
      </c>
      <c r="D30" s="482" t="s">
        <v>22</v>
      </c>
      <c r="E30" s="482" t="s">
        <v>21</v>
      </c>
      <c r="F30" s="487" t="s">
        <v>26</v>
      </c>
      <c r="G30" s="487"/>
      <c r="H30" s="482" t="s">
        <v>27</v>
      </c>
      <c r="I30" s="482" t="s">
        <v>28</v>
      </c>
    </row>
    <row r="31" spans="1:23">
      <c r="A31" s="481"/>
      <c r="B31" s="483"/>
      <c r="C31" s="483"/>
      <c r="D31" s="483"/>
      <c r="E31" s="483"/>
      <c r="F31" s="12" t="s">
        <v>31</v>
      </c>
      <c r="G31" s="12" t="s">
        <v>32</v>
      </c>
      <c r="H31" s="483"/>
      <c r="I31" s="483"/>
    </row>
    <row r="32" spans="1:23">
      <c r="A32" s="3" t="s">
        <v>18</v>
      </c>
      <c r="B32" s="6">
        <v>0.20156716417910442</v>
      </c>
      <c r="C32" s="6">
        <v>0.28328358208955223</v>
      </c>
      <c r="D32" s="6">
        <v>3.888888888888889E-2</v>
      </c>
      <c r="E32" s="6">
        <v>8.3333333333333329E-2</v>
      </c>
      <c r="F32" s="6">
        <v>0.41666666666666674</v>
      </c>
      <c r="G32" s="6">
        <v>0.16666666666666696</v>
      </c>
      <c r="H32" s="7">
        <v>1.1904063018242126</v>
      </c>
      <c r="I32" s="6">
        <v>0.80300000000000005</v>
      </c>
      <c r="J32" s="15"/>
    </row>
    <row r="33" spans="1:10">
      <c r="A33" s="2" t="s">
        <v>20</v>
      </c>
      <c r="B33" s="8">
        <v>0.12709999999999999</v>
      </c>
      <c r="C33" s="8">
        <v>0.16710000000000003</v>
      </c>
      <c r="D33" s="8">
        <v>5.5555555555555552E-2</v>
      </c>
      <c r="E33" s="8">
        <v>0.16666666666666666</v>
      </c>
      <c r="F33" s="8">
        <v>0.41666666666666696</v>
      </c>
      <c r="G33" s="8">
        <v>0.25</v>
      </c>
      <c r="H33" s="1">
        <v>1.1830888888888893</v>
      </c>
      <c r="I33" s="8">
        <v>0.80300000000000005</v>
      </c>
      <c r="J33" s="15"/>
    </row>
    <row r="34" spans="1:10">
      <c r="A34" s="2" t="s">
        <v>19</v>
      </c>
      <c r="B34" s="8">
        <v>9.7500000000000003E-2</v>
      </c>
      <c r="C34" s="8">
        <v>7.2224999999999998E-2</v>
      </c>
      <c r="D34" s="8">
        <v>8.3333333333333329E-2</v>
      </c>
      <c r="E34" s="8">
        <v>0.16666666666666666</v>
      </c>
      <c r="F34" s="8">
        <v>0.625</v>
      </c>
      <c r="G34" s="8">
        <v>0</v>
      </c>
      <c r="H34" s="1">
        <v>1.0447250000000001</v>
      </c>
      <c r="I34" s="8">
        <v>0.80300000000000005</v>
      </c>
      <c r="J34" s="15"/>
    </row>
    <row r="35" spans="1:10">
      <c r="A35" s="2" t="s">
        <v>14</v>
      </c>
      <c r="B35" s="8">
        <v>0.1999489427672575</v>
      </c>
      <c r="C35" s="8">
        <v>0.19525000000000001</v>
      </c>
      <c r="D35" s="8">
        <v>5.8333333333333334E-2</v>
      </c>
      <c r="E35" s="8">
        <v>8.3333333333333329E-2</v>
      </c>
      <c r="F35" s="8">
        <v>0.49722222222222223</v>
      </c>
      <c r="G35" s="8">
        <v>0</v>
      </c>
      <c r="H35" s="1">
        <v>1.0340878316561466</v>
      </c>
      <c r="I35" s="8">
        <v>0.80300000000000005</v>
      </c>
      <c r="J35" s="15"/>
    </row>
    <row r="36" spans="1:10">
      <c r="A36" s="2" t="s">
        <v>2</v>
      </c>
      <c r="B36" s="8">
        <v>9.3343162397179269E-2</v>
      </c>
      <c r="C36" s="8">
        <v>0.3410251320446358</v>
      </c>
      <c r="D36" s="8">
        <v>0.1111111111111111</v>
      </c>
      <c r="E36" s="8">
        <v>8.3333333333333329E-2</v>
      </c>
      <c r="F36" s="8">
        <v>0.16</v>
      </c>
      <c r="G36" s="8">
        <v>0.116666666666667</v>
      </c>
      <c r="H36" s="1">
        <v>0.90547940555292661</v>
      </c>
      <c r="I36" s="8">
        <v>0.80300000000000005</v>
      </c>
      <c r="J36" s="15"/>
    </row>
    <row r="37" spans="1:10">
      <c r="A37" s="2" t="s">
        <v>4</v>
      </c>
      <c r="B37" s="8">
        <v>7.6417910447761195E-2</v>
      </c>
      <c r="C37" s="8">
        <v>0.35926895522388058</v>
      </c>
      <c r="D37" s="8">
        <v>4.1666666666666664E-2</v>
      </c>
      <c r="E37" s="8">
        <v>8.3333333333333329E-2</v>
      </c>
      <c r="F37" s="8">
        <v>0.30555555555555602</v>
      </c>
      <c r="G37" s="8">
        <v>2.0833333333333332E-2</v>
      </c>
      <c r="H37" s="1">
        <v>0.88707575456053123</v>
      </c>
      <c r="I37" s="8">
        <v>0.80300000000000005</v>
      </c>
      <c r="J37" s="15"/>
    </row>
    <row r="38" spans="1:10">
      <c r="A38" s="2" t="s">
        <v>17</v>
      </c>
      <c r="B38" s="8">
        <v>2.631684824878975E-2</v>
      </c>
      <c r="C38" s="8">
        <v>0.21273418204389907</v>
      </c>
      <c r="D38" s="8">
        <v>3.888888888888889E-2</v>
      </c>
      <c r="E38" s="8">
        <v>4.1666666666666664E-2</v>
      </c>
      <c r="F38" s="8">
        <v>0.52777777777777779</v>
      </c>
      <c r="G38" s="8">
        <v>0</v>
      </c>
      <c r="H38" s="1">
        <v>0.8473843636260221</v>
      </c>
      <c r="I38" s="8">
        <v>0.80300000000000005</v>
      </c>
      <c r="J38" s="15"/>
    </row>
    <row r="39" spans="1:10">
      <c r="A39" s="2" t="s">
        <v>13</v>
      </c>
      <c r="B39" s="8">
        <v>0.11309016393442625</v>
      </c>
      <c r="C39" s="8">
        <v>0.13097745901639346</v>
      </c>
      <c r="D39" s="8">
        <v>4.1666666666666664E-2</v>
      </c>
      <c r="E39" s="8">
        <v>0.13271380530798838</v>
      </c>
      <c r="F39" s="8">
        <v>0.41666666666666674</v>
      </c>
      <c r="G39" s="8">
        <v>0</v>
      </c>
      <c r="H39" s="1">
        <v>0.83511476159214149</v>
      </c>
      <c r="I39" s="8">
        <v>0.80300000000000005</v>
      </c>
      <c r="J39" s="15"/>
    </row>
    <row r="40" spans="1:10">
      <c r="A40" s="2" t="s">
        <v>15</v>
      </c>
      <c r="B40" s="8">
        <v>2.3739741707387369E-2</v>
      </c>
      <c r="C40" s="8">
        <v>4.6055098912331498E-2</v>
      </c>
      <c r="D40" s="8">
        <v>5.5555555555555552E-2</v>
      </c>
      <c r="E40" s="8">
        <v>0.16666666666666666</v>
      </c>
      <c r="F40" s="8">
        <v>0.41666666666666674</v>
      </c>
      <c r="G40" s="8">
        <v>8.3333333333333301E-2</v>
      </c>
      <c r="H40" s="1">
        <v>0.79201706284194107</v>
      </c>
      <c r="I40" s="8">
        <v>0.80300000000000005</v>
      </c>
      <c r="J40" s="15"/>
    </row>
    <row r="41" spans="1:10">
      <c r="A41" s="2" t="s">
        <v>8</v>
      </c>
      <c r="B41" s="8">
        <v>7.4933955223880605E-2</v>
      </c>
      <c r="C41" s="8">
        <v>0.2138518656716418</v>
      </c>
      <c r="D41" s="8">
        <v>3.888888888888889E-2</v>
      </c>
      <c r="E41" s="8">
        <v>8.3333333333333329E-2</v>
      </c>
      <c r="F41" s="8">
        <v>0.29499999999999998</v>
      </c>
      <c r="G41" s="8">
        <v>8.3333333333333301E-2</v>
      </c>
      <c r="H41" s="1">
        <v>0.78934137645107783</v>
      </c>
      <c r="I41" s="8">
        <v>0.80300000000000005</v>
      </c>
      <c r="J41" s="15"/>
    </row>
    <row r="42" spans="1:10">
      <c r="A42" s="2" t="s">
        <v>16</v>
      </c>
      <c r="B42" s="8">
        <v>0.19078356181553863</v>
      </c>
      <c r="C42" s="8">
        <v>4.6100000000000002E-2</v>
      </c>
      <c r="D42" s="8">
        <v>4.1666666666666699E-2</v>
      </c>
      <c r="E42" s="8">
        <v>0</v>
      </c>
      <c r="F42" s="8">
        <v>0.41666666666666674</v>
      </c>
      <c r="G42" s="8">
        <v>8.3333333333333329E-2</v>
      </c>
      <c r="H42" s="1">
        <v>0.77855022848220545</v>
      </c>
      <c r="I42" s="8">
        <v>0.80300000000000005</v>
      </c>
      <c r="J42" s="15"/>
    </row>
    <row r="43" spans="1:10">
      <c r="A43" s="2" t="s">
        <v>11</v>
      </c>
      <c r="B43" s="8">
        <v>3.8725000000000002E-2</v>
      </c>
      <c r="C43" s="8">
        <v>0.10752500000000001</v>
      </c>
      <c r="D43" s="8">
        <v>4.1666666666666664E-2</v>
      </c>
      <c r="E43" s="8">
        <v>0.16666666666666666</v>
      </c>
      <c r="F43" s="8">
        <v>0.41666666666666674</v>
      </c>
      <c r="G43" s="8">
        <v>0</v>
      </c>
      <c r="H43" s="1">
        <v>0.7712500000000001</v>
      </c>
      <c r="I43" s="8">
        <v>0.80300000000000005</v>
      </c>
      <c r="J43" s="15"/>
    </row>
    <row r="44" spans="1:10">
      <c r="A44" s="2" t="s">
        <v>10</v>
      </c>
      <c r="B44" s="8">
        <v>5.5447761194029846E-2</v>
      </c>
      <c r="C44" s="8">
        <v>0.15749999999999997</v>
      </c>
      <c r="D44" s="8">
        <v>5.2777777777777778E-2</v>
      </c>
      <c r="E44" s="8">
        <v>8.3333333333333329E-2</v>
      </c>
      <c r="F44" s="8">
        <v>0.41666666666666674</v>
      </c>
      <c r="G44" s="8">
        <v>0</v>
      </c>
      <c r="H44" s="1">
        <v>0.76572553897180762</v>
      </c>
      <c r="I44" s="8">
        <v>0.80300000000000005</v>
      </c>
      <c r="J44" s="15"/>
    </row>
    <row r="45" spans="1:10">
      <c r="A45" s="2" t="s">
        <v>12</v>
      </c>
      <c r="B45" s="8">
        <v>8.9110480164062547E-2</v>
      </c>
      <c r="C45" s="8">
        <v>0.14402620041015635</v>
      </c>
      <c r="D45" s="8">
        <v>6.6666666666666666E-2</v>
      </c>
      <c r="E45" s="8">
        <v>4.1666666666666664E-2</v>
      </c>
      <c r="F45" s="8">
        <v>0.41666666666666674</v>
      </c>
      <c r="G45" s="8">
        <v>0</v>
      </c>
      <c r="H45" s="1">
        <v>0.7581366805742189</v>
      </c>
      <c r="I45" s="8">
        <v>0.80300000000000005</v>
      </c>
      <c r="J45" s="15"/>
    </row>
    <row r="46" spans="1:10">
      <c r="A46" s="2" t="s">
        <v>5</v>
      </c>
      <c r="B46" s="8">
        <v>0.11111940298507461</v>
      </c>
      <c r="C46" s="8">
        <v>0.13923528358208956</v>
      </c>
      <c r="D46" s="8">
        <v>8.3333333333333329E-2</v>
      </c>
      <c r="E46" s="8">
        <v>8.3333333333333329E-2</v>
      </c>
      <c r="F46" s="8">
        <v>0.33055555555555605</v>
      </c>
      <c r="G46" s="8">
        <v>0</v>
      </c>
      <c r="H46" s="1">
        <v>0.74757690878938687</v>
      </c>
      <c r="I46" s="8">
        <v>0.80300000000000005</v>
      </c>
      <c r="J46" s="15"/>
    </row>
    <row r="47" spans="1:10">
      <c r="A47" s="2" t="s">
        <v>7</v>
      </c>
      <c r="B47" s="8">
        <v>4.6875E-2</v>
      </c>
      <c r="C47" s="8">
        <v>0.1417910447761194</v>
      </c>
      <c r="D47" s="8">
        <v>8.3333333333333329E-2</v>
      </c>
      <c r="E47" s="8">
        <v>8.3333333333333329E-2</v>
      </c>
      <c r="F47" s="8">
        <v>0.36111111111111105</v>
      </c>
      <c r="G47" s="8">
        <v>0</v>
      </c>
      <c r="H47" s="1">
        <v>0.71644382255389716</v>
      </c>
      <c r="I47" s="8">
        <v>0.80300000000000005</v>
      </c>
      <c r="J47" s="15"/>
    </row>
    <row r="48" spans="1:10">
      <c r="A48" s="2" t="s">
        <v>9</v>
      </c>
      <c r="B48" s="8">
        <v>4.8702985074626864E-2</v>
      </c>
      <c r="C48" s="8">
        <v>0.13573116776012031</v>
      </c>
      <c r="D48" s="8">
        <v>0.05</v>
      </c>
      <c r="E48" s="8">
        <v>8.3333333333333329E-2</v>
      </c>
      <c r="F48" s="8">
        <v>0.31944444444444442</v>
      </c>
      <c r="G48" s="8">
        <v>7.7777777777777807E-2</v>
      </c>
      <c r="H48" s="1">
        <v>0.71498970839030274</v>
      </c>
      <c r="I48" s="8">
        <v>0.80300000000000005</v>
      </c>
      <c r="J48" s="15"/>
    </row>
    <row r="49" spans="1:22">
      <c r="A49" s="2" t="s">
        <v>6</v>
      </c>
      <c r="B49" s="8">
        <v>9.8059701492537302E-2</v>
      </c>
      <c r="C49" s="8">
        <v>0.16343283582089554</v>
      </c>
      <c r="D49" s="8">
        <v>3.3333333333333333E-2</v>
      </c>
      <c r="E49" s="8">
        <v>8.3333333333333329E-2</v>
      </c>
      <c r="F49" s="8">
        <v>0.20833333333333301</v>
      </c>
      <c r="G49" s="8">
        <v>0.125</v>
      </c>
      <c r="H49" s="1">
        <v>0.71149253731343254</v>
      </c>
      <c r="I49" s="8">
        <v>0.80300000000000005</v>
      </c>
      <c r="J49" s="15"/>
    </row>
    <row r="50" spans="1:22">
      <c r="A50" s="2" t="s">
        <v>1</v>
      </c>
      <c r="B50" s="8">
        <v>6.6997479834238233E-2</v>
      </c>
      <c r="C50" s="8">
        <v>0.11999742840228392</v>
      </c>
      <c r="D50" s="8">
        <v>3.888888888888889E-2</v>
      </c>
      <c r="E50" s="8">
        <v>0</v>
      </c>
      <c r="F50" s="8">
        <v>0.19444444444444445</v>
      </c>
      <c r="G50" s="8">
        <v>7.7777777777777807E-2</v>
      </c>
      <c r="H50" s="1">
        <v>0.49810601934763332</v>
      </c>
      <c r="I50" s="8">
        <v>0.80300000000000005</v>
      </c>
      <c r="J50" s="15"/>
    </row>
    <row r="51" spans="1:22">
      <c r="A51" s="2" t="s">
        <v>3</v>
      </c>
      <c r="B51" s="8">
        <v>4.7832083585207824E-2</v>
      </c>
      <c r="C51" s="8">
        <v>7.7724540107612206E-2</v>
      </c>
      <c r="D51" s="8">
        <v>0</v>
      </c>
      <c r="E51" s="8">
        <v>3.7433155080213901E-2</v>
      </c>
      <c r="F51" s="8">
        <v>0.3125</v>
      </c>
      <c r="G51" s="8">
        <v>0</v>
      </c>
      <c r="H51" s="1">
        <v>0.47548977877303394</v>
      </c>
      <c r="I51" s="8">
        <v>0.80300000000000005</v>
      </c>
      <c r="J51" s="15"/>
    </row>
    <row r="52" spans="1:22">
      <c r="A52" s="4" t="s">
        <v>0</v>
      </c>
      <c r="B52" s="9">
        <v>9.0069550010344293E-2</v>
      </c>
      <c r="C52" s="9">
        <v>0.10476030901090666</v>
      </c>
      <c r="D52" s="9">
        <v>0</v>
      </c>
      <c r="E52" s="9">
        <v>3.7433155080213901E-2</v>
      </c>
      <c r="F52" s="9">
        <v>0.19444444444444448</v>
      </c>
      <c r="G52" s="9"/>
      <c r="H52" s="10">
        <v>0.4267074585459093</v>
      </c>
      <c r="I52" s="9">
        <v>0.80300000000000005</v>
      </c>
      <c r="J52" s="15"/>
      <c r="L52" s="16" t="s">
        <v>36</v>
      </c>
    </row>
    <row r="53" spans="1:22" ht="27.75" customHeight="1">
      <c r="H53" s="5"/>
      <c r="J53" s="5"/>
      <c r="L53" s="486" t="s">
        <v>38</v>
      </c>
      <c r="M53" s="486"/>
      <c r="N53" s="486"/>
      <c r="O53" s="486"/>
      <c r="P53" s="486"/>
      <c r="Q53" s="486"/>
      <c r="R53" s="486"/>
      <c r="S53" s="486"/>
      <c r="T53" s="486"/>
      <c r="U53" s="486"/>
      <c r="V53" s="486"/>
    </row>
  </sheetData>
  <sortState ref="A54:I74">
    <sortCondition descending="1" ref="H54:H74"/>
  </sortState>
  <mergeCells count="18">
    <mergeCell ref="E3:E4"/>
    <mergeCell ref="H3:H4"/>
    <mergeCell ref="L26:W26"/>
    <mergeCell ref="L53:V53"/>
    <mergeCell ref="I3:I4"/>
    <mergeCell ref="E30:E31"/>
    <mergeCell ref="F30:G30"/>
    <mergeCell ref="H30:H31"/>
    <mergeCell ref="I30:I31"/>
    <mergeCell ref="F3:G3"/>
    <mergeCell ref="A3:A4"/>
    <mergeCell ref="A30:A31"/>
    <mergeCell ref="B30:B31"/>
    <mergeCell ref="C30:C31"/>
    <mergeCell ref="D30:D31"/>
    <mergeCell ref="B3:B4"/>
    <mergeCell ref="C3:C4"/>
    <mergeCell ref="D3:D4"/>
  </mergeCells>
  <pageMargins left="0.7" right="0.7" top="0.75" bottom="0.75" header="0.3" footer="0.3"/>
  <pageSetup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2"/>
  <sheetViews>
    <sheetView showGridLines="0" topLeftCell="A28" workbookViewId="0">
      <selection activeCell="J85" sqref="J85"/>
    </sheetView>
  </sheetViews>
  <sheetFormatPr defaultColWidth="9.140625" defaultRowHeight="15"/>
  <cols>
    <col min="1" max="1" width="13.7109375" customWidth="1"/>
    <col min="2" max="2" width="12.140625" customWidth="1"/>
    <col min="3" max="4" width="9.28515625" bestFit="1" customWidth="1"/>
    <col min="5" max="5" width="12.7109375" customWidth="1"/>
    <col min="6" max="6" width="12.28515625" customWidth="1"/>
    <col min="7" max="7" width="9.28515625" bestFit="1" customWidth="1"/>
    <col min="8" max="8" width="14.140625" customWidth="1"/>
    <col min="9" max="9" width="9.28515625" bestFit="1" customWidth="1"/>
    <col min="10" max="10" width="9.7109375" bestFit="1" customWidth="1"/>
    <col min="11" max="13" width="9.28515625" bestFit="1" customWidth="1"/>
    <col min="14" max="14" width="13.7109375" customWidth="1"/>
    <col min="15" max="15" width="10.42578125" customWidth="1"/>
    <col min="16" max="16" width="13.85546875" customWidth="1"/>
    <col min="17" max="17" width="13.5703125" customWidth="1"/>
    <col min="18" max="18" width="12.85546875" customWidth="1"/>
    <col min="19" max="19" width="9.28515625" bestFit="1" customWidth="1"/>
  </cols>
  <sheetData>
    <row r="1" spans="1:19" ht="18.75">
      <c r="A1" s="33" t="s">
        <v>323</v>
      </c>
    </row>
    <row r="2" spans="1:19">
      <c r="A2" t="s">
        <v>96</v>
      </c>
    </row>
    <row r="4" spans="1:19" s="54" customFormat="1" ht="15" customHeight="1">
      <c r="A4" s="55"/>
      <c r="B4" s="499" t="s">
        <v>69</v>
      </c>
      <c r="C4" s="499"/>
      <c r="D4" s="499"/>
      <c r="E4" s="499"/>
      <c r="F4" s="499"/>
      <c r="G4" s="499"/>
      <c r="H4" s="499"/>
      <c r="I4" s="499"/>
      <c r="J4" s="499"/>
      <c r="K4" s="499"/>
      <c r="L4" s="499"/>
      <c r="M4" s="499"/>
      <c r="N4" s="500" t="s">
        <v>70</v>
      </c>
      <c r="O4" s="492"/>
      <c r="P4" s="499" t="s">
        <v>71</v>
      </c>
      <c r="Q4" s="499"/>
      <c r="R4" s="499"/>
      <c r="S4" s="499"/>
    </row>
    <row r="5" spans="1:19" s="54" customFormat="1">
      <c r="A5" s="40"/>
      <c r="B5" s="497" t="s">
        <v>74</v>
      </c>
      <c r="C5" s="489"/>
      <c r="D5" s="489"/>
      <c r="E5" s="489"/>
      <c r="F5" s="489"/>
      <c r="G5" s="498"/>
      <c r="H5" s="497" t="s">
        <v>73</v>
      </c>
      <c r="I5" s="489"/>
      <c r="J5" s="489"/>
      <c r="K5" s="489"/>
      <c r="L5" s="489"/>
      <c r="M5" s="489"/>
      <c r="N5" s="501"/>
      <c r="O5" s="494"/>
      <c r="P5" s="497" t="s">
        <v>82</v>
      </c>
      <c r="Q5" s="498"/>
      <c r="R5" s="502" t="s">
        <v>83</v>
      </c>
      <c r="S5" s="503"/>
    </row>
    <row r="6" spans="1:19" s="54" customFormat="1" ht="51">
      <c r="A6" s="40"/>
      <c r="B6" s="62" t="s">
        <v>72</v>
      </c>
      <c r="C6" s="40" t="s">
        <v>75</v>
      </c>
      <c r="D6" s="40" t="s">
        <v>76</v>
      </c>
      <c r="E6" s="40" t="s">
        <v>78</v>
      </c>
      <c r="F6" s="40" t="s">
        <v>77</v>
      </c>
      <c r="G6" s="63" t="s">
        <v>66</v>
      </c>
      <c r="H6" s="62" t="s">
        <v>72</v>
      </c>
      <c r="I6" s="40" t="s">
        <v>75</v>
      </c>
      <c r="J6" s="40" t="s">
        <v>76</v>
      </c>
      <c r="K6" s="40" t="s">
        <v>78</v>
      </c>
      <c r="L6" s="40" t="s">
        <v>77</v>
      </c>
      <c r="M6" s="40" t="s">
        <v>63</v>
      </c>
      <c r="N6" s="62" t="s">
        <v>21</v>
      </c>
      <c r="O6" s="63" t="s">
        <v>22</v>
      </c>
      <c r="P6" s="62" t="s">
        <v>79</v>
      </c>
      <c r="Q6" s="63" t="s">
        <v>80</v>
      </c>
      <c r="R6" s="40" t="s">
        <v>79</v>
      </c>
      <c r="S6" s="40" t="s">
        <v>80</v>
      </c>
    </row>
    <row r="7" spans="1:19" s="35" customFormat="1">
      <c r="A7" s="43" t="s">
        <v>18</v>
      </c>
      <c r="B7" s="64">
        <v>0.2002054794520548</v>
      </c>
      <c r="C7" s="56">
        <v>0.11904109589041097</v>
      </c>
      <c r="D7" s="56">
        <v>8.1164383561643835E-2</v>
      </c>
      <c r="E7" s="56"/>
      <c r="F7" s="56">
        <v>0</v>
      </c>
      <c r="G7" s="65"/>
      <c r="H7" s="64">
        <v>0.28136986301369865</v>
      </c>
      <c r="I7" s="56">
        <v>0.11005890410958905</v>
      </c>
      <c r="J7" s="56">
        <v>0.11363013698630138</v>
      </c>
      <c r="K7" s="56">
        <v>9.6315068493150694E-3</v>
      </c>
      <c r="L7" s="56">
        <v>4.8049315068493158E-2</v>
      </c>
      <c r="M7" s="56"/>
      <c r="N7" s="64">
        <v>8.2191780821917804E-2</v>
      </c>
      <c r="O7" s="65">
        <v>3.8356164383561646E-2</v>
      </c>
      <c r="P7" s="64">
        <v>0.41095890410958902</v>
      </c>
      <c r="Q7" s="65">
        <v>0.16438356164383561</v>
      </c>
      <c r="R7" s="57">
        <f>+P7/5</f>
        <v>8.2191780821917804E-2</v>
      </c>
      <c r="S7" s="57">
        <f>+Q7/5</f>
        <v>3.287671232876712E-2</v>
      </c>
    </row>
    <row r="8" spans="1:19" s="35" customFormat="1">
      <c r="A8" s="44" t="s">
        <v>20</v>
      </c>
      <c r="B8" s="66">
        <v>0.12709999999999999</v>
      </c>
      <c r="C8" s="58">
        <v>0.12709999999999999</v>
      </c>
      <c r="D8" s="58"/>
      <c r="E8" s="58"/>
      <c r="F8" s="58">
        <v>0</v>
      </c>
      <c r="G8" s="67"/>
      <c r="H8" s="66">
        <v>0.14710000000000001</v>
      </c>
      <c r="I8" s="58">
        <v>0.03</v>
      </c>
      <c r="J8" s="58">
        <v>0.1</v>
      </c>
      <c r="K8" s="58">
        <v>1.7100000000000001E-2</v>
      </c>
      <c r="L8" s="58">
        <v>0</v>
      </c>
      <c r="M8" s="58"/>
      <c r="N8" s="66">
        <v>0.16438356164383561</v>
      </c>
      <c r="O8" s="67">
        <v>5.4794520547945202E-2</v>
      </c>
      <c r="P8" s="66">
        <v>0.41095890410958902</v>
      </c>
      <c r="Q8" s="67">
        <v>0.24657534246575344</v>
      </c>
      <c r="R8" s="59">
        <f t="shared" ref="R8:S26" si="0">+P8/5</f>
        <v>8.2191780821917804E-2</v>
      </c>
      <c r="S8" s="59">
        <f t="shared" si="0"/>
        <v>4.9315068493150691E-2</v>
      </c>
    </row>
    <row r="9" spans="1:19" s="35" customFormat="1">
      <c r="A9" s="44" t="s">
        <v>2</v>
      </c>
      <c r="B9" s="66">
        <v>9.7397260273972608E-2</v>
      </c>
      <c r="C9" s="58">
        <v>9.7397260273972608E-2</v>
      </c>
      <c r="D9" s="58"/>
      <c r="E9" s="58"/>
      <c r="F9" s="58">
        <v>0</v>
      </c>
      <c r="G9" s="67"/>
      <c r="H9" s="66">
        <v>0.37010958904109592</v>
      </c>
      <c r="I9" s="58">
        <v>0.21643835616438356</v>
      </c>
      <c r="J9" s="58"/>
      <c r="K9" s="58">
        <v>1.0821917808219178E-2</v>
      </c>
      <c r="L9" s="58">
        <v>0.13202739726027396</v>
      </c>
      <c r="M9" s="58">
        <v>1.0821917808219178E-2</v>
      </c>
      <c r="N9" s="66">
        <v>8.2191780821917804E-2</v>
      </c>
      <c r="O9" s="67">
        <v>0.1095890410958904</v>
      </c>
      <c r="P9" s="66">
        <v>0.15780821917808219</v>
      </c>
      <c r="Q9" s="67">
        <v>0.11506849315068493</v>
      </c>
      <c r="R9" s="59">
        <f t="shared" si="0"/>
        <v>3.1561643835616437E-2</v>
      </c>
      <c r="S9" s="59">
        <f t="shared" si="0"/>
        <v>2.3013698630136987E-2</v>
      </c>
    </row>
    <row r="10" spans="1:19" s="35" customFormat="1">
      <c r="A10" s="44" t="s">
        <v>16</v>
      </c>
      <c r="B10" s="66">
        <v>0.1908</v>
      </c>
      <c r="C10" s="58">
        <v>0.1</v>
      </c>
      <c r="D10" s="58">
        <v>7.0000000000000007E-2</v>
      </c>
      <c r="E10" s="58">
        <v>5.9999999999999993E-3</v>
      </c>
      <c r="F10" s="58">
        <v>1.4800000000000001E-2</v>
      </c>
      <c r="G10" s="67"/>
      <c r="H10" s="66">
        <v>4.6100000000000002E-2</v>
      </c>
      <c r="I10" s="58"/>
      <c r="J10" s="58"/>
      <c r="K10" s="58">
        <v>3.3500000000000002E-2</v>
      </c>
      <c r="L10" s="58">
        <v>1.2599999999999998E-2</v>
      </c>
      <c r="M10" s="58"/>
      <c r="N10" s="66">
        <v>0</v>
      </c>
      <c r="O10" s="67">
        <v>4.1095890410958902E-2</v>
      </c>
      <c r="P10" s="66">
        <v>0.41095890410958902</v>
      </c>
      <c r="Q10" s="67">
        <v>8.2191780821917804E-2</v>
      </c>
      <c r="R10" s="59">
        <f t="shared" si="0"/>
        <v>8.2191780821917804E-2</v>
      </c>
      <c r="S10" s="59">
        <f t="shared" si="0"/>
        <v>1.643835616438356E-2</v>
      </c>
    </row>
    <row r="11" spans="1:19" s="35" customFormat="1">
      <c r="A11" s="44" t="s">
        <v>4</v>
      </c>
      <c r="B11" s="66">
        <v>0.08</v>
      </c>
      <c r="C11" s="58">
        <v>0.04</v>
      </c>
      <c r="D11" s="58">
        <v>0.04</v>
      </c>
      <c r="E11" s="58"/>
      <c r="F11" s="58">
        <v>0</v>
      </c>
      <c r="G11" s="67"/>
      <c r="H11" s="66">
        <v>0.26673863013698629</v>
      </c>
      <c r="I11" s="58">
        <v>0.1298630136986301</v>
      </c>
      <c r="J11" s="58">
        <v>0</v>
      </c>
      <c r="K11" s="58">
        <v>9.3587945205479445E-2</v>
      </c>
      <c r="L11" s="58">
        <v>4.3287671232876711E-2</v>
      </c>
      <c r="M11" s="58">
        <v>0</v>
      </c>
      <c r="N11" s="66">
        <v>8.2191780821917804E-2</v>
      </c>
      <c r="O11" s="67">
        <v>4.1095890410958902E-2</v>
      </c>
      <c r="P11" s="66">
        <v>0.30136986301369867</v>
      </c>
      <c r="Q11" s="67">
        <v>2.0547945205479451E-2</v>
      </c>
      <c r="R11" s="59">
        <f t="shared" si="0"/>
        <v>6.0273972602739735E-2</v>
      </c>
      <c r="S11" s="59">
        <f t="shared" si="0"/>
        <v>4.10958904109589E-3</v>
      </c>
    </row>
    <row r="12" spans="1:19" s="35" customFormat="1">
      <c r="A12" s="44" t="s">
        <v>8</v>
      </c>
      <c r="B12" s="66">
        <v>9.9236986301369859E-2</v>
      </c>
      <c r="C12" s="58">
        <v>2.889452054794521E-2</v>
      </c>
      <c r="D12" s="58">
        <v>5.9520547945205476E-2</v>
      </c>
      <c r="E12" s="58"/>
      <c r="F12" s="58">
        <v>1.0821917808219178E-2</v>
      </c>
      <c r="G12" s="67"/>
      <c r="H12" s="66">
        <v>0.28650958904109597</v>
      </c>
      <c r="I12" s="58">
        <v>6.9476712328767121E-2</v>
      </c>
      <c r="J12" s="58">
        <v>0.1001027397260274</v>
      </c>
      <c r="K12" s="58">
        <v>3.5765753424657536E-2</v>
      </c>
      <c r="L12" s="58">
        <v>6.4931506849315077E-2</v>
      </c>
      <c r="M12" s="58">
        <v>1.6232876712328769E-2</v>
      </c>
      <c r="N12" s="66">
        <v>8.2191780821917804E-2</v>
      </c>
      <c r="O12" s="67">
        <v>3.8356164383561646E-2</v>
      </c>
      <c r="P12" s="66">
        <v>0.29041095890410962</v>
      </c>
      <c r="Q12" s="67">
        <v>8.2191780821917804E-2</v>
      </c>
      <c r="R12" s="59">
        <f t="shared" si="0"/>
        <v>5.8082191780821926E-2</v>
      </c>
      <c r="S12" s="59">
        <f t="shared" si="0"/>
        <v>1.643835616438356E-2</v>
      </c>
    </row>
    <row r="13" spans="1:19" s="35" customFormat="1">
      <c r="A13" s="44" t="s">
        <v>13</v>
      </c>
      <c r="B13" s="66">
        <v>0.10604325649442674</v>
      </c>
      <c r="C13" s="58">
        <v>7.4510817261692439E-2</v>
      </c>
      <c r="D13" s="58"/>
      <c r="E13" s="58">
        <v>2.2443017247497723E-2</v>
      </c>
      <c r="F13" s="58">
        <v>9.0894219852365767E-3</v>
      </c>
      <c r="G13" s="67"/>
      <c r="H13" s="66">
        <v>0.12444799141173792</v>
      </c>
      <c r="I13" s="58">
        <v>3.4786676733621472E-2</v>
      </c>
      <c r="J13" s="58">
        <v>6.4074814241605993E-2</v>
      </c>
      <c r="K13" s="58">
        <v>1.6721508623748858E-2</v>
      </c>
      <c r="L13" s="58">
        <v>8.8649918127616002E-3</v>
      </c>
      <c r="M13" s="58"/>
      <c r="N13" s="66">
        <v>0.12215086237488608</v>
      </c>
      <c r="O13" s="67">
        <v>4.1095890410958909E-2</v>
      </c>
      <c r="P13" s="66">
        <v>0.41095890410958907</v>
      </c>
      <c r="Q13" s="67">
        <v>0</v>
      </c>
      <c r="R13" s="59">
        <f t="shared" si="0"/>
        <v>8.2191780821917818E-2</v>
      </c>
      <c r="S13" s="59">
        <f t="shared" si="0"/>
        <v>0</v>
      </c>
    </row>
    <row r="14" spans="1:19" s="35" customFormat="1">
      <c r="A14" s="44" t="s">
        <v>11</v>
      </c>
      <c r="B14" s="66">
        <v>4.8300000000000003E-2</v>
      </c>
      <c r="C14" s="58">
        <v>1.83E-2</v>
      </c>
      <c r="D14" s="58">
        <v>0.02</v>
      </c>
      <c r="E14" s="58">
        <v>0.01</v>
      </c>
      <c r="F14" s="58">
        <v>0</v>
      </c>
      <c r="G14" s="67"/>
      <c r="H14" s="66">
        <v>0.12670000000000001</v>
      </c>
      <c r="I14" s="58">
        <v>3.6700000000000003E-2</v>
      </c>
      <c r="J14" s="58">
        <v>0.04</v>
      </c>
      <c r="K14" s="58">
        <v>0.03</v>
      </c>
      <c r="L14" s="58">
        <v>0.01</v>
      </c>
      <c r="M14" s="58">
        <v>0.01</v>
      </c>
      <c r="N14" s="66">
        <v>0.16438356164383561</v>
      </c>
      <c r="O14" s="67">
        <v>4.1095890410958902E-2</v>
      </c>
      <c r="P14" s="66">
        <v>0.41095890410958907</v>
      </c>
      <c r="Q14" s="67">
        <v>0</v>
      </c>
      <c r="R14" s="59">
        <f t="shared" si="0"/>
        <v>8.2191780821917818E-2</v>
      </c>
      <c r="S14" s="59">
        <f t="shared" si="0"/>
        <v>0</v>
      </c>
    </row>
    <row r="15" spans="1:19" s="35" customFormat="1">
      <c r="A15" s="44" t="s">
        <v>15</v>
      </c>
      <c r="B15" s="66">
        <v>3.6509645310425706E-2</v>
      </c>
      <c r="C15" s="58">
        <v>7.3019290620851404E-3</v>
      </c>
      <c r="D15" s="58">
        <v>1.8254822655212853E-2</v>
      </c>
      <c r="E15" s="58"/>
      <c r="F15" s="58">
        <v>1.0952893593127712E-2</v>
      </c>
      <c r="G15" s="67"/>
      <c r="H15" s="66">
        <v>7.0828711902225866E-2</v>
      </c>
      <c r="I15" s="58">
        <v>1.4603858124170281E-2</v>
      </c>
      <c r="J15" s="58">
        <v>3.6509645310425706E-2</v>
      </c>
      <c r="K15" s="58">
        <v>1.4603858124170282E-3</v>
      </c>
      <c r="L15" s="58">
        <v>1.0952893593127712E-2</v>
      </c>
      <c r="M15" s="58">
        <v>7.3019290620851404E-3</v>
      </c>
      <c r="N15" s="66">
        <v>0.16438356164383561</v>
      </c>
      <c r="O15" s="67">
        <v>5.4794520547945202E-2</v>
      </c>
      <c r="P15" s="66">
        <v>0.41095890410958902</v>
      </c>
      <c r="Q15" s="67">
        <v>8.2191780821917804E-2</v>
      </c>
      <c r="R15" s="59">
        <f t="shared" si="0"/>
        <v>8.2191780821917804E-2</v>
      </c>
      <c r="S15" s="59">
        <f t="shared" si="0"/>
        <v>1.643835616438356E-2</v>
      </c>
    </row>
    <row r="16" spans="1:19" s="126" customFormat="1">
      <c r="A16" s="132" t="s">
        <v>17</v>
      </c>
      <c r="B16" s="133">
        <v>2.5954449665801082E-2</v>
      </c>
      <c r="C16" s="128">
        <v>1.821917808219178E-2</v>
      </c>
      <c r="D16" s="128">
        <v>7.7352715836093025E-3</v>
      </c>
      <c r="E16" s="128"/>
      <c r="F16" s="128">
        <v>0</v>
      </c>
      <c r="G16" s="134"/>
      <c r="H16" s="133">
        <v>0.22642374979658114</v>
      </c>
      <c r="I16" s="128">
        <v>7.1835616438356176E-2</v>
      </c>
      <c r="J16" s="128">
        <v>7.1508681303430424E-2</v>
      </c>
      <c r="K16" s="128">
        <v>2.0613698630136987E-2</v>
      </c>
      <c r="L16" s="128">
        <v>6.246575342465753E-2</v>
      </c>
      <c r="M16" s="128"/>
      <c r="N16" s="133">
        <v>4.1095890410958902E-2</v>
      </c>
      <c r="O16" s="134">
        <v>3.8356164383561639E-2</v>
      </c>
      <c r="P16" s="133">
        <v>0.52054794520547942</v>
      </c>
      <c r="Q16" s="134">
        <v>0</v>
      </c>
      <c r="R16" s="130">
        <v>0.10410958904109588</v>
      </c>
      <c r="S16" s="130">
        <v>0</v>
      </c>
    </row>
    <row r="17" spans="1:19" s="35" customFormat="1">
      <c r="A17" s="44" t="s">
        <v>1</v>
      </c>
      <c r="B17" s="66">
        <v>6.6937499999999997E-2</v>
      </c>
      <c r="C17" s="58">
        <v>2.5000000000000001E-2</v>
      </c>
      <c r="D17" s="58"/>
      <c r="E17" s="58"/>
      <c r="F17" s="58">
        <v>4.1937500000000003E-2</v>
      </c>
      <c r="G17" s="67"/>
      <c r="H17" s="66">
        <v>0.11924999999999999</v>
      </c>
      <c r="I17" s="58">
        <v>2.5000000000000001E-2</v>
      </c>
      <c r="J17" s="58"/>
      <c r="K17" s="58"/>
      <c r="L17" s="58">
        <v>6.4249999999999988E-2</v>
      </c>
      <c r="M17" s="58">
        <v>0.03</v>
      </c>
      <c r="N17" s="66">
        <v>0</v>
      </c>
      <c r="O17" s="67">
        <v>3.8356164383561646E-2</v>
      </c>
      <c r="P17" s="66">
        <v>0.19178082191780824</v>
      </c>
      <c r="Q17" s="67">
        <v>7.6712328767123292E-2</v>
      </c>
      <c r="R17" s="59">
        <f t="shared" si="0"/>
        <v>3.8356164383561646E-2</v>
      </c>
      <c r="S17" s="59">
        <f t="shared" si="0"/>
        <v>1.5342465753424659E-2</v>
      </c>
    </row>
    <row r="18" spans="1:19" s="35" customFormat="1">
      <c r="A18" s="44" t="s">
        <v>7</v>
      </c>
      <c r="B18" s="66">
        <v>6.25E-2</v>
      </c>
      <c r="C18" s="58">
        <v>0.04</v>
      </c>
      <c r="D18" s="58">
        <v>2.2499999999999999E-2</v>
      </c>
      <c r="E18" s="58"/>
      <c r="F18" s="58">
        <v>0</v>
      </c>
      <c r="G18" s="67"/>
      <c r="H18" s="66">
        <v>0.18164383561643838</v>
      </c>
      <c r="I18" s="58">
        <v>7.0000000000000007E-2</v>
      </c>
      <c r="J18" s="58">
        <v>0.06</v>
      </c>
      <c r="K18" s="58">
        <v>1.4999999999999999E-2</v>
      </c>
      <c r="L18" s="58">
        <v>1.5000000000000003E-2</v>
      </c>
      <c r="M18" s="58">
        <v>2.1643835616438355E-2</v>
      </c>
      <c r="N18" s="66">
        <v>8.2191780821917804E-2</v>
      </c>
      <c r="O18" s="67">
        <v>8.2191780821917804E-2</v>
      </c>
      <c r="P18" s="66">
        <v>0.35616438356164382</v>
      </c>
      <c r="Q18" s="67">
        <v>0</v>
      </c>
      <c r="R18" s="59">
        <f t="shared" si="0"/>
        <v>7.1232876712328766E-2</v>
      </c>
      <c r="S18" s="59">
        <f t="shared" si="0"/>
        <v>0</v>
      </c>
    </row>
    <row r="19" spans="1:19" s="35" customFormat="1">
      <c r="A19" s="44" t="s">
        <v>5</v>
      </c>
      <c r="B19" s="66">
        <v>0.12294520547945205</v>
      </c>
      <c r="C19" s="58">
        <v>9.8458904109589032E-2</v>
      </c>
      <c r="D19" s="58">
        <v>1.0958904109589039E-2</v>
      </c>
      <c r="E19" s="58"/>
      <c r="F19" s="58">
        <v>1.3527397260273974E-2</v>
      </c>
      <c r="G19" s="67"/>
      <c r="H19" s="66">
        <v>0.16060410958904106</v>
      </c>
      <c r="I19" s="58">
        <v>5.1335616438356164E-2</v>
      </c>
      <c r="J19" s="58">
        <v>8.8835616438356163E-2</v>
      </c>
      <c r="K19" s="58">
        <v>4.1999999999999997E-3</v>
      </c>
      <c r="L19" s="58">
        <v>1.6232876712328769E-2</v>
      </c>
      <c r="M19" s="58"/>
      <c r="N19" s="66">
        <v>8.2191780821917804E-2</v>
      </c>
      <c r="O19" s="67">
        <v>8.2191780821917804E-2</v>
      </c>
      <c r="P19" s="66">
        <v>0.32602739726027402</v>
      </c>
      <c r="Q19" s="67">
        <v>0</v>
      </c>
      <c r="R19" s="59">
        <f t="shared" si="0"/>
        <v>6.5205479452054807E-2</v>
      </c>
      <c r="S19" s="59">
        <f t="shared" si="0"/>
        <v>0</v>
      </c>
    </row>
    <row r="20" spans="1:19" s="35" customFormat="1">
      <c r="A20" s="44" t="s">
        <v>19</v>
      </c>
      <c r="B20" s="66">
        <v>0.13</v>
      </c>
      <c r="C20" s="58">
        <v>0.13</v>
      </c>
      <c r="D20" s="58"/>
      <c r="E20" s="58"/>
      <c r="F20" s="58">
        <v>0</v>
      </c>
      <c r="G20" s="67"/>
      <c r="H20" s="66">
        <v>0.17963333333333331</v>
      </c>
      <c r="I20" s="58"/>
      <c r="J20" s="58">
        <v>0.09</v>
      </c>
      <c r="K20" s="58">
        <v>6.3E-3</v>
      </c>
      <c r="L20" s="58">
        <v>8.3333333333333329E-2</v>
      </c>
      <c r="M20" s="58"/>
      <c r="N20" s="66">
        <v>0.16438356164383561</v>
      </c>
      <c r="O20" s="67">
        <v>8.2191780821917804E-2</v>
      </c>
      <c r="P20" s="66">
        <v>0.61643835616438358</v>
      </c>
      <c r="Q20" s="67">
        <v>0</v>
      </c>
      <c r="R20" s="59">
        <f t="shared" si="0"/>
        <v>0.12328767123287672</v>
      </c>
      <c r="S20" s="59">
        <f t="shared" si="0"/>
        <v>0</v>
      </c>
    </row>
    <row r="21" spans="1:19" s="35" customFormat="1">
      <c r="A21" s="44" t="s">
        <v>6</v>
      </c>
      <c r="B21" s="66">
        <v>9.7397260273972594E-2</v>
      </c>
      <c r="C21" s="58">
        <v>9.7397260273972594E-2</v>
      </c>
      <c r="D21" s="58"/>
      <c r="E21" s="58"/>
      <c r="F21" s="58">
        <v>0</v>
      </c>
      <c r="G21" s="67"/>
      <c r="H21" s="66">
        <v>0.1623287671232877</v>
      </c>
      <c r="I21" s="58">
        <v>0.15150684931506853</v>
      </c>
      <c r="J21" s="58"/>
      <c r="K21" s="58"/>
      <c r="L21" s="58">
        <v>0</v>
      </c>
      <c r="M21" s="58">
        <v>1.0821917808219178E-2</v>
      </c>
      <c r="N21" s="66">
        <v>8.2191780821917804E-2</v>
      </c>
      <c r="O21" s="67">
        <v>3.287671232876712E-2</v>
      </c>
      <c r="P21" s="66">
        <v>0.20547945205479454</v>
      </c>
      <c r="Q21" s="67">
        <v>0.12328767123287672</v>
      </c>
      <c r="R21" s="59">
        <f t="shared" si="0"/>
        <v>4.1095890410958909E-2</v>
      </c>
      <c r="S21" s="59">
        <f t="shared" si="0"/>
        <v>2.4657534246575345E-2</v>
      </c>
    </row>
    <row r="22" spans="1:19" s="35" customFormat="1">
      <c r="A22" s="44" t="s">
        <v>9</v>
      </c>
      <c r="B22" s="66">
        <v>6.4498630136986312E-2</v>
      </c>
      <c r="C22" s="58">
        <v>3.1058904109589044E-2</v>
      </c>
      <c r="D22" s="58">
        <v>3.2898630136986302E-2</v>
      </c>
      <c r="E22" s="58"/>
      <c r="F22" s="58">
        <v>0</v>
      </c>
      <c r="G22" s="67">
        <v>5.4109589041095895E-4</v>
      </c>
      <c r="H22" s="66">
        <v>0.1773712328767123</v>
      </c>
      <c r="I22" s="58">
        <v>7.6835616438356166E-2</v>
      </c>
      <c r="J22" s="58">
        <v>7.6727397260273972E-2</v>
      </c>
      <c r="K22" s="58">
        <v>1.2986301369863014E-2</v>
      </c>
      <c r="L22" s="58">
        <v>0</v>
      </c>
      <c r="M22" s="58">
        <v>1.0821917808219178E-2</v>
      </c>
      <c r="N22" s="66">
        <v>8.2191780821917804E-2</v>
      </c>
      <c r="O22" s="67">
        <v>4.9315068493150691E-2</v>
      </c>
      <c r="P22" s="66">
        <v>0.31506849315068491</v>
      </c>
      <c r="Q22" s="67">
        <v>7.6712328767123278E-2</v>
      </c>
      <c r="R22" s="59">
        <f t="shared" si="0"/>
        <v>6.3013698630136977E-2</v>
      </c>
      <c r="S22" s="59">
        <f t="shared" si="0"/>
        <v>1.5342465753424656E-2</v>
      </c>
    </row>
    <row r="23" spans="1:19" s="35" customFormat="1">
      <c r="A23" s="44" t="s">
        <v>12</v>
      </c>
      <c r="B23" s="66">
        <v>9.2499999999999999E-2</v>
      </c>
      <c r="C23" s="58">
        <v>6.25E-2</v>
      </c>
      <c r="D23" s="58">
        <v>0.03</v>
      </c>
      <c r="E23" s="58"/>
      <c r="F23" s="58">
        <v>0</v>
      </c>
      <c r="G23" s="67"/>
      <c r="H23" s="66">
        <v>0.1525</v>
      </c>
      <c r="I23" s="58">
        <v>6.7500000000000004E-2</v>
      </c>
      <c r="J23" s="58">
        <v>7.4999999999999997E-2</v>
      </c>
      <c r="K23" s="58"/>
      <c r="L23" s="58">
        <v>0</v>
      </c>
      <c r="M23" s="58">
        <v>0.01</v>
      </c>
      <c r="N23" s="66">
        <v>4.1095890410958909E-2</v>
      </c>
      <c r="O23" s="67">
        <v>6.5753424657534254E-2</v>
      </c>
      <c r="P23" s="66">
        <v>0.41095890410958907</v>
      </c>
      <c r="Q23" s="67">
        <v>0</v>
      </c>
      <c r="R23" s="59">
        <f t="shared" si="0"/>
        <v>8.2191780821917818E-2</v>
      </c>
      <c r="S23" s="59">
        <f t="shared" si="0"/>
        <v>0</v>
      </c>
    </row>
    <row r="24" spans="1:19" s="35" customFormat="1">
      <c r="A24" s="44" t="s">
        <v>67</v>
      </c>
      <c r="B24" s="66">
        <v>4.5308415327465018E-2</v>
      </c>
      <c r="C24" s="58">
        <v>3.6607427747120828E-2</v>
      </c>
      <c r="D24" s="58">
        <v>8.7009875803441897E-3</v>
      </c>
      <c r="E24" s="58"/>
      <c r="F24" s="58">
        <v>0</v>
      </c>
      <c r="G24" s="67"/>
      <c r="H24" s="66">
        <v>7.3214855494241657E-2</v>
      </c>
      <c r="I24" s="58">
        <v>7.3214855494241657E-2</v>
      </c>
      <c r="J24" s="58"/>
      <c r="K24" s="58"/>
      <c r="L24" s="58">
        <v>0</v>
      </c>
      <c r="M24" s="58"/>
      <c r="N24" s="66">
        <v>0</v>
      </c>
      <c r="O24" s="67">
        <v>3.8356164383561646E-2</v>
      </c>
      <c r="P24" s="66">
        <v>0.22739726027397264</v>
      </c>
      <c r="Q24" s="67"/>
      <c r="R24" s="59">
        <f t="shared" si="0"/>
        <v>4.5479452054794527E-2</v>
      </c>
      <c r="S24" s="59">
        <f t="shared" si="0"/>
        <v>0</v>
      </c>
    </row>
    <row r="25" spans="1:19" s="35" customFormat="1">
      <c r="A25" s="44" t="s">
        <v>14</v>
      </c>
      <c r="B25" s="66">
        <v>0.19625000000000004</v>
      </c>
      <c r="C25" s="58">
        <v>0.15</v>
      </c>
      <c r="D25" s="58">
        <v>4.4999999999999998E-2</v>
      </c>
      <c r="E25" s="58"/>
      <c r="F25" s="58">
        <v>1.25E-3</v>
      </c>
      <c r="G25" s="67"/>
      <c r="H25" s="66">
        <v>0.19525000000000003</v>
      </c>
      <c r="I25" s="58">
        <v>7.4999999999999997E-2</v>
      </c>
      <c r="J25" s="58">
        <v>0.05</v>
      </c>
      <c r="K25" s="58">
        <v>6.9000000000000006E-2</v>
      </c>
      <c r="L25" s="58">
        <v>1.25E-3</v>
      </c>
      <c r="M25" s="58"/>
      <c r="N25" s="66">
        <v>8.2191780821917804E-2</v>
      </c>
      <c r="O25" s="67">
        <v>5.7534246575342472E-2</v>
      </c>
      <c r="P25" s="66">
        <v>0.49041095890410963</v>
      </c>
      <c r="Q25" s="67">
        <v>0</v>
      </c>
      <c r="R25" s="59">
        <f t="shared" si="0"/>
        <v>9.808219178082192E-2</v>
      </c>
      <c r="S25" s="59">
        <f t="shared" si="0"/>
        <v>0</v>
      </c>
    </row>
    <row r="26" spans="1:19" s="35" customFormat="1">
      <c r="A26" s="45" t="s">
        <v>10</v>
      </c>
      <c r="B26" s="68">
        <v>6.0000000000000012E-2</v>
      </c>
      <c r="C26" s="60">
        <v>0.04</v>
      </c>
      <c r="D26" s="60"/>
      <c r="E26" s="60">
        <v>5.0000000000000001E-3</v>
      </c>
      <c r="F26" s="60">
        <v>1.0000000000000002E-2</v>
      </c>
      <c r="G26" s="69">
        <v>5.0000000000000001E-3</v>
      </c>
      <c r="H26" s="68">
        <v>0.157525</v>
      </c>
      <c r="I26" s="60">
        <v>9.0000000000000011E-2</v>
      </c>
      <c r="J26" s="60"/>
      <c r="K26" s="60">
        <v>2.7525000000000001E-2</v>
      </c>
      <c r="L26" s="60">
        <v>0.02</v>
      </c>
      <c r="M26" s="60">
        <v>0.02</v>
      </c>
      <c r="N26" s="68">
        <v>8.2191780821917804E-2</v>
      </c>
      <c r="O26" s="69">
        <v>5.2054794520547946E-2</v>
      </c>
      <c r="P26" s="68">
        <v>0.41095890410958902</v>
      </c>
      <c r="Q26" s="69">
        <v>0</v>
      </c>
      <c r="R26" s="61">
        <f t="shared" si="0"/>
        <v>8.2191780821917804E-2</v>
      </c>
      <c r="S26" s="61">
        <f t="shared" si="0"/>
        <v>0</v>
      </c>
    </row>
    <row r="27" spans="1:19" s="35" customFormat="1">
      <c r="A27" s="35" t="s">
        <v>124</v>
      </c>
      <c r="B27" s="416">
        <f>+AVERAGE(B7:B26)</f>
        <v>9.7494204435796344E-2</v>
      </c>
      <c r="C27" s="139">
        <f t="shared" ref="C27:M27" si="1">+AVERAGE(C7:C26)</f>
        <v>6.7089364867928478E-2</v>
      </c>
      <c r="D27" s="139">
        <f t="shared" si="1"/>
        <v>3.4364119044045467E-2</v>
      </c>
      <c r="E27" s="139">
        <f t="shared" si="1"/>
        <v>1.0860754311874429E-2</v>
      </c>
      <c r="F27" s="139">
        <f t="shared" si="1"/>
        <v>5.6189565323428725E-3</v>
      </c>
      <c r="G27" s="139">
        <f t="shared" si="1"/>
        <v>2.7705479452054794E-3</v>
      </c>
      <c r="H27" s="416">
        <f t="shared" si="1"/>
        <v>0.17528246291882382</v>
      </c>
      <c r="I27" s="139">
        <f t="shared" si="1"/>
        <v>7.7453115293530009E-2</v>
      </c>
      <c r="J27" s="139">
        <f t="shared" si="1"/>
        <v>6.9027787947601504E-2</v>
      </c>
      <c r="K27" s="139">
        <f t="shared" si="1"/>
        <v>2.5263376107739825E-2</v>
      </c>
      <c r="L27" s="139">
        <f t="shared" si="1"/>
        <v>2.9662286964358398E-2</v>
      </c>
      <c r="M27" s="139">
        <f t="shared" si="1"/>
        <v>1.3422217710500889E-2</v>
      </c>
    </row>
    <row r="28" spans="1:19">
      <c r="B28" s="135"/>
      <c r="C28" s="135"/>
      <c r="D28" s="135"/>
      <c r="E28" s="135"/>
      <c r="F28" s="135"/>
      <c r="G28" s="135"/>
      <c r="H28" s="135"/>
      <c r="I28" s="135"/>
      <c r="J28" s="135"/>
      <c r="K28" s="135"/>
      <c r="L28" s="135"/>
      <c r="M28" s="135"/>
      <c r="N28" s="135"/>
      <c r="O28" s="135"/>
      <c r="P28" s="135"/>
      <c r="Q28" s="135"/>
      <c r="R28" s="135"/>
      <c r="S28" s="135"/>
    </row>
    <row r="29" spans="1:19">
      <c r="L29" s="103"/>
      <c r="M29" s="511" t="s">
        <v>101</v>
      </c>
      <c r="N29" s="511"/>
      <c r="O29" s="511"/>
    </row>
    <row r="30" spans="1:19" ht="15.75">
      <c r="A30" s="114" t="s">
        <v>320</v>
      </c>
      <c r="L30" s="104"/>
      <c r="M30" s="107" t="s">
        <v>98</v>
      </c>
      <c r="N30" s="107" t="s">
        <v>99</v>
      </c>
      <c r="O30" s="107" t="s">
        <v>100</v>
      </c>
    </row>
    <row r="31" spans="1:19">
      <c r="L31" s="3" t="s">
        <v>2</v>
      </c>
      <c r="M31" s="105">
        <v>9.7397260273972608E-2</v>
      </c>
      <c r="N31" s="105">
        <v>0.21643835616438356</v>
      </c>
      <c r="O31" s="26">
        <v>0.31383561643835617</v>
      </c>
    </row>
    <row r="32" spans="1:19">
      <c r="L32" s="2" t="s">
        <v>6</v>
      </c>
      <c r="M32" s="90">
        <v>9.7397260273972594E-2</v>
      </c>
      <c r="N32" s="90">
        <v>0.15150684931506853</v>
      </c>
      <c r="O32" s="27">
        <v>0.24890410958904113</v>
      </c>
    </row>
    <row r="33" spans="12:15">
      <c r="L33" s="2" t="s">
        <v>18</v>
      </c>
      <c r="M33" s="90">
        <v>0.11904109589041097</v>
      </c>
      <c r="N33" s="90">
        <v>0.11005890410958905</v>
      </c>
      <c r="O33" s="27">
        <v>0.22910000000000003</v>
      </c>
    </row>
    <row r="34" spans="12:15">
      <c r="L34" s="2" t="s">
        <v>14</v>
      </c>
      <c r="M34" s="90">
        <v>0.15</v>
      </c>
      <c r="N34" s="90">
        <v>7.4999999999999997E-2</v>
      </c>
      <c r="O34" s="27">
        <v>0.22499999999999998</v>
      </c>
    </row>
    <row r="35" spans="12:15">
      <c r="L35" s="2" t="s">
        <v>4</v>
      </c>
      <c r="M35" s="90">
        <v>0.04</v>
      </c>
      <c r="N35" s="90">
        <v>0.1298630136986301</v>
      </c>
      <c r="O35" s="27">
        <v>0.16986301369863011</v>
      </c>
    </row>
    <row r="36" spans="12:15">
      <c r="L36" s="2" t="s">
        <v>20</v>
      </c>
      <c r="M36" s="90">
        <v>0.12709999999999999</v>
      </c>
      <c r="N36" s="90">
        <v>0.03</v>
      </c>
      <c r="O36" s="27">
        <v>0.15709999999999999</v>
      </c>
    </row>
    <row r="37" spans="12:15">
      <c r="L37" s="2" t="s">
        <v>5</v>
      </c>
      <c r="M37" s="90">
        <v>9.8458904109589032E-2</v>
      </c>
      <c r="N37" s="90">
        <v>5.1335616438356164E-2</v>
      </c>
      <c r="O37" s="27">
        <v>0.1497945205479452</v>
      </c>
    </row>
    <row r="38" spans="12:15">
      <c r="L38" s="430" t="s">
        <v>124</v>
      </c>
      <c r="M38" s="431">
        <v>6.7089364867928478E-2</v>
      </c>
      <c r="N38" s="431">
        <v>7.7453115293530009E-2</v>
      </c>
      <c r="O38" s="421">
        <v>0.14454248016145849</v>
      </c>
    </row>
    <row r="39" spans="12:15">
      <c r="L39" s="2" t="s">
        <v>19</v>
      </c>
      <c r="M39" s="90">
        <v>0.13</v>
      </c>
      <c r="N39" s="90"/>
      <c r="O39" s="27">
        <v>0.13</v>
      </c>
    </row>
    <row r="40" spans="12:15">
      <c r="L40" s="2" t="s">
        <v>12</v>
      </c>
      <c r="M40" s="90">
        <v>6.25E-2</v>
      </c>
      <c r="N40" s="90">
        <v>6.7500000000000004E-2</v>
      </c>
      <c r="O40" s="27">
        <v>0.13</v>
      </c>
    </row>
    <row r="41" spans="12:15">
      <c r="L41" s="2" t="s">
        <v>10</v>
      </c>
      <c r="M41" s="90">
        <v>0.04</v>
      </c>
      <c r="N41" s="90">
        <v>9.0000000000000011E-2</v>
      </c>
      <c r="O41" s="27">
        <v>0.13</v>
      </c>
    </row>
    <row r="42" spans="12:15">
      <c r="L42" s="2" t="s">
        <v>7</v>
      </c>
      <c r="M42" s="90">
        <v>0.04</v>
      </c>
      <c r="N42" s="90">
        <v>7.0000000000000007E-2</v>
      </c>
      <c r="O42" s="27">
        <v>0.11000000000000001</v>
      </c>
    </row>
    <row r="43" spans="12:15">
      <c r="L43" s="2" t="s">
        <v>67</v>
      </c>
      <c r="M43" s="90">
        <v>3.6607427747120828E-2</v>
      </c>
      <c r="N43" s="90">
        <v>7.3214855494241657E-2</v>
      </c>
      <c r="O43" s="27">
        <v>0.10982228324136248</v>
      </c>
    </row>
    <row r="44" spans="12:15">
      <c r="L44" s="2" t="s">
        <v>13</v>
      </c>
      <c r="M44" s="90">
        <v>7.4510817261692439E-2</v>
      </c>
      <c r="N44" s="90">
        <v>3.4786676733621472E-2</v>
      </c>
      <c r="O44" s="27">
        <v>0.10929749399531391</v>
      </c>
    </row>
    <row r="45" spans="12:15">
      <c r="L45" s="2" t="s">
        <v>9</v>
      </c>
      <c r="M45" s="90">
        <v>3.1058904109589044E-2</v>
      </c>
      <c r="N45" s="90">
        <v>7.6835616438356166E-2</v>
      </c>
      <c r="O45" s="27">
        <v>0.10789452054794521</v>
      </c>
    </row>
    <row r="46" spans="12:15">
      <c r="L46" s="2" t="s">
        <v>16</v>
      </c>
      <c r="M46" s="90">
        <v>0.1</v>
      </c>
      <c r="N46" s="90"/>
      <c r="O46" s="27">
        <v>0.1</v>
      </c>
    </row>
    <row r="47" spans="12:15">
      <c r="L47" s="2" t="s">
        <v>8</v>
      </c>
      <c r="M47" s="90">
        <v>2.889452054794521E-2</v>
      </c>
      <c r="N47" s="90">
        <v>6.9476712328767121E-2</v>
      </c>
      <c r="O47" s="27">
        <v>9.8371232876712331E-2</v>
      </c>
    </row>
    <row r="48" spans="12:15">
      <c r="L48" s="2" t="s">
        <v>17</v>
      </c>
      <c r="M48" s="90">
        <v>1.821917808219178E-2</v>
      </c>
      <c r="N48" s="90">
        <v>7.1835616438356176E-2</v>
      </c>
      <c r="O48" s="27">
        <v>9.0054794520547959E-2</v>
      </c>
    </row>
    <row r="49" spans="1:15">
      <c r="L49" s="4" t="s">
        <v>11</v>
      </c>
      <c r="M49" s="106">
        <v>1.83E-2</v>
      </c>
      <c r="N49" s="106">
        <v>3.6700000000000003E-2</v>
      </c>
      <c r="O49" s="46">
        <v>5.5000000000000007E-2</v>
      </c>
    </row>
    <row r="50" spans="1:15">
      <c r="L50" s="2" t="s">
        <v>1</v>
      </c>
      <c r="M50" s="90">
        <v>2.5000000000000001E-2</v>
      </c>
      <c r="N50" s="90">
        <v>2.5000000000000001E-2</v>
      </c>
      <c r="O50" s="27">
        <v>0.05</v>
      </c>
    </row>
    <row r="51" spans="1:15">
      <c r="L51" s="2" t="s">
        <v>15</v>
      </c>
      <c r="M51" s="90">
        <v>7.3019290620851404E-3</v>
      </c>
      <c r="N51" s="90">
        <v>1.4603858124170281E-2</v>
      </c>
      <c r="O51" s="27">
        <v>2.190578718625542E-2</v>
      </c>
    </row>
    <row r="52" spans="1:15" ht="15.75">
      <c r="A52" s="114" t="s">
        <v>321</v>
      </c>
    </row>
    <row r="53" spans="1:15">
      <c r="L53" s="103"/>
      <c r="M53" s="511" t="s">
        <v>102</v>
      </c>
      <c r="N53" s="511"/>
      <c r="O53" s="511"/>
    </row>
    <row r="54" spans="1:15">
      <c r="L54" s="104"/>
      <c r="M54" s="107" t="s">
        <v>98</v>
      </c>
      <c r="N54" s="107" t="s">
        <v>99</v>
      </c>
      <c r="O54" s="107" t="s">
        <v>100</v>
      </c>
    </row>
    <row r="55" spans="1:15">
      <c r="L55" s="3" t="s">
        <v>18</v>
      </c>
      <c r="M55" s="6">
        <v>8.1164383561643835E-2</v>
      </c>
      <c r="N55" s="6">
        <v>0.11363013698630138</v>
      </c>
      <c r="O55" s="6">
        <v>0.19479452054794522</v>
      </c>
    </row>
    <row r="56" spans="1:15">
      <c r="L56" s="2" t="s">
        <v>8</v>
      </c>
      <c r="M56" s="8">
        <v>5.9520547945205476E-2</v>
      </c>
      <c r="N56" s="8">
        <v>0.1001027397260274</v>
      </c>
      <c r="O56" s="8">
        <v>0.15962328767123288</v>
      </c>
    </row>
    <row r="57" spans="1:15">
      <c r="L57" s="2" t="s">
        <v>9</v>
      </c>
      <c r="M57" s="8">
        <v>3.2898630136986302E-2</v>
      </c>
      <c r="N57" s="8">
        <v>7.6727397260273972E-2</v>
      </c>
      <c r="O57" s="8">
        <v>0.10962602739726027</v>
      </c>
    </row>
    <row r="58" spans="1:15">
      <c r="L58" s="2" t="s">
        <v>12</v>
      </c>
      <c r="M58" s="8">
        <v>0.03</v>
      </c>
      <c r="N58" s="8">
        <v>7.4999999999999997E-2</v>
      </c>
      <c r="O58" s="8">
        <v>0.105</v>
      </c>
    </row>
    <row r="59" spans="1:15">
      <c r="L59" s="19" t="s">
        <v>124</v>
      </c>
      <c r="M59" s="15">
        <v>3.4364119044045467E-2</v>
      </c>
      <c r="N59" s="15">
        <v>6.9027787947601504E-2</v>
      </c>
      <c r="O59" s="15">
        <v>0.10339190699164696</v>
      </c>
    </row>
    <row r="60" spans="1:15">
      <c r="L60" s="2" t="s">
        <v>20</v>
      </c>
      <c r="M60" s="8"/>
      <c r="N60" s="8">
        <v>0.1</v>
      </c>
      <c r="O60" s="8">
        <v>0.1</v>
      </c>
    </row>
    <row r="61" spans="1:15">
      <c r="L61" s="2" t="s">
        <v>5</v>
      </c>
      <c r="M61" s="8">
        <v>1.0958904109589039E-2</v>
      </c>
      <c r="N61" s="8">
        <v>8.8835616438356163E-2</v>
      </c>
      <c r="O61" s="8">
        <v>9.9794520547945201E-2</v>
      </c>
    </row>
    <row r="62" spans="1:15">
      <c r="L62" s="2" t="s">
        <v>14</v>
      </c>
      <c r="M62" s="8">
        <v>4.4999999999999998E-2</v>
      </c>
      <c r="N62" s="8">
        <v>0.05</v>
      </c>
      <c r="O62" s="8">
        <v>9.5000000000000001E-2</v>
      </c>
    </row>
    <row r="63" spans="1:15">
      <c r="L63" s="2" t="s">
        <v>19</v>
      </c>
      <c r="M63" s="8"/>
      <c r="N63" s="8">
        <v>0.09</v>
      </c>
      <c r="O63" s="8">
        <v>0.09</v>
      </c>
    </row>
    <row r="64" spans="1:15">
      <c r="L64" s="2" t="s">
        <v>7</v>
      </c>
      <c r="M64" s="8">
        <v>2.2499999999999999E-2</v>
      </c>
      <c r="N64" s="8">
        <v>0.06</v>
      </c>
      <c r="O64" s="8">
        <v>8.249999999999999E-2</v>
      </c>
    </row>
    <row r="65" spans="1:15">
      <c r="L65" s="2" t="s">
        <v>17</v>
      </c>
      <c r="M65" s="8">
        <v>7.7352715836093025E-3</v>
      </c>
      <c r="N65" s="8">
        <v>7.1508681303430424E-2</v>
      </c>
      <c r="O65" s="8">
        <v>7.9243952887039726E-2</v>
      </c>
    </row>
    <row r="66" spans="1:15">
      <c r="L66" s="2" t="s">
        <v>16</v>
      </c>
      <c r="M66" s="8">
        <v>7.0000000000000007E-2</v>
      </c>
      <c r="N66" s="8"/>
      <c r="O66" s="8">
        <v>7.0000000000000007E-2</v>
      </c>
    </row>
    <row r="67" spans="1:15">
      <c r="L67" s="2" t="s">
        <v>13</v>
      </c>
      <c r="M67" s="8"/>
      <c r="N67" s="8">
        <v>6.4074814241605993E-2</v>
      </c>
      <c r="O67" s="8">
        <v>6.4074814241605993E-2</v>
      </c>
    </row>
    <row r="68" spans="1:15">
      <c r="L68" s="2" t="s">
        <v>11</v>
      </c>
      <c r="M68" s="8">
        <v>0.02</v>
      </c>
      <c r="N68" s="8">
        <v>0.04</v>
      </c>
      <c r="O68" s="8">
        <v>0.06</v>
      </c>
    </row>
    <row r="69" spans="1:15">
      <c r="L69" s="2" t="s">
        <v>15</v>
      </c>
      <c r="M69" s="8">
        <v>1.8254822655212853E-2</v>
      </c>
      <c r="N69" s="8">
        <v>3.6509645310425706E-2</v>
      </c>
      <c r="O69" s="8">
        <v>5.4764467965638559E-2</v>
      </c>
    </row>
    <row r="70" spans="1:15">
      <c r="L70" s="2" t="s">
        <v>4</v>
      </c>
      <c r="M70" s="8">
        <v>0.04</v>
      </c>
      <c r="N70" s="8">
        <v>0</v>
      </c>
      <c r="O70" s="8">
        <v>0.04</v>
      </c>
    </row>
    <row r="71" spans="1:15">
      <c r="L71" s="2" t="s">
        <v>67</v>
      </c>
      <c r="M71" s="8">
        <v>8.7009875803441897E-3</v>
      </c>
      <c r="N71" s="8"/>
      <c r="O71" s="8">
        <v>8.7009875803441897E-3</v>
      </c>
    </row>
    <row r="72" spans="1:15">
      <c r="L72" s="2" t="s">
        <v>2</v>
      </c>
      <c r="M72" s="8"/>
      <c r="N72" s="8"/>
      <c r="O72" s="8">
        <v>0</v>
      </c>
    </row>
    <row r="73" spans="1:15">
      <c r="L73" s="2" t="s">
        <v>1</v>
      </c>
      <c r="M73" s="8"/>
      <c r="N73" s="8"/>
      <c r="O73" s="8">
        <v>0</v>
      </c>
    </row>
    <row r="74" spans="1:15">
      <c r="L74" s="4" t="s">
        <v>6</v>
      </c>
      <c r="M74" s="9"/>
      <c r="N74" s="9"/>
      <c r="O74" s="9">
        <v>0</v>
      </c>
    </row>
    <row r="75" spans="1:15" ht="15.75">
      <c r="A75" s="114" t="s">
        <v>322</v>
      </c>
      <c r="L75" s="2" t="s">
        <v>10</v>
      </c>
      <c r="M75" s="8"/>
      <c r="N75" s="8"/>
      <c r="O75" s="8">
        <v>0</v>
      </c>
    </row>
    <row r="77" spans="1:15">
      <c r="L77" s="103"/>
      <c r="M77" s="511" t="s">
        <v>103</v>
      </c>
      <c r="N77" s="511"/>
      <c r="O77" s="511"/>
    </row>
    <row r="78" spans="1:15">
      <c r="L78" s="104"/>
      <c r="M78" s="107" t="s">
        <v>98</v>
      </c>
      <c r="N78" s="107" t="s">
        <v>99</v>
      </c>
      <c r="O78" s="107" t="s">
        <v>100</v>
      </c>
    </row>
    <row r="79" spans="1:15">
      <c r="L79" s="43" t="s">
        <v>2</v>
      </c>
      <c r="M79" s="26">
        <v>0</v>
      </c>
      <c r="N79" s="151">
        <v>0.1536712328767123</v>
      </c>
      <c r="O79" s="26">
        <v>0.1536712328767123</v>
      </c>
    </row>
    <row r="80" spans="1:15">
      <c r="L80" s="44" t="s">
        <v>4</v>
      </c>
      <c r="M80" s="27">
        <v>0</v>
      </c>
      <c r="N80" s="148">
        <v>0.13687561643835616</v>
      </c>
      <c r="O80" s="27">
        <v>0.13687561643835616</v>
      </c>
    </row>
    <row r="81" spans="12:15">
      <c r="L81" s="44" t="s">
        <v>1</v>
      </c>
      <c r="M81" s="149">
        <v>4.1937500000000003E-2</v>
      </c>
      <c r="N81" s="27">
        <v>9.4249999999999987E-2</v>
      </c>
      <c r="O81" s="27">
        <v>0.13618749999999999</v>
      </c>
    </row>
    <row r="82" spans="12:15">
      <c r="L82" s="44" t="s">
        <v>8</v>
      </c>
      <c r="M82" s="149">
        <v>1.0821917808219178E-2</v>
      </c>
      <c r="N82" s="27">
        <v>0.11693013698630138</v>
      </c>
      <c r="O82" s="27">
        <v>0.12775205479452056</v>
      </c>
    </row>
    <row r="83" spans="12:15">
      <c r="L83" s="44" t="s">
        <v>19</v>
      </c>
      <c r="M83" s="149">
        <v>0</v>
      </c>
      <c r="N83" s="27">
        <v>8.9633333333333329E-2</v>
      </c>
      <c r="O83" s="27">
        <v>8.9633333333333329E-2</v>
      </c>
    </row>
    <row r="84" spans="12:15">
      <c r="L84" s="44" t="s">
        <v>10</v>
      </c>
      <c r="M84" s="149">
        <v>2.0000000000000004E-2</v>
      </c>
      <c r="N84" s="27">
        <v>6.7525000000000002E-2</v>
      </c>
      <c r="O84" s="27">
        <v>8.7525000000000006E-2</v>
      </c>
    </row>
    <row r="85" spans="12:15">
      <c r="L85" s="44" t="s">
        <v>17</v>
      </c>
      <c r="M85" s="149">
        <v>0</v>
      </c>
      <c r="N85" s="27">
        <v>8.3079452054794514E-2</v>
      </c>
      <c r="O85" s="27">
        <v>8.3079452054794514E-2</v>
      </c>
    </row>
    <row r="86" spans="12:15">
      <c r="L86" s="44" t="s">
        <v>14</v>
      </c>
      <c r="M86" s="149">
        <v>1.25E-3</v>
      </c>
      <c r="N86" s="27">
        <v>7.0250000000000007E-2</v>
      </c>
      <c r="O86" s="27">
        <v>7.1500000000000008E-2</v>
      </c>
    </row>
    <row r="87" spans="12:15">
      <c r="L87" s="44" t="s">
        <v>16</v>
      </c>
      <c r="M87" s="149">
        <v>2.0799999999999999E-2</v>
      </c>
      <c r="N87" s="27">
        <v>4.6100000000000002E-2</v>
      </c>
      <c r="O87" s="27">
        <v>6.6900000000000001E-2</v>
      </c>
    </row>
    <row r="88" spans="12:15">
      <c r="L88" s="44" t="s">
        <v>124</v>
      </c>
      <c r="M88" s="27">
        <v>8.0681621892383058E-3</v>
      </c>
      <c r="N88" s="27">
        <v>5.7255207591325727E-2</v>
      </c>
      <c r="O88" s="27">
        <v>6.5323369780564036E-2</v>
      </c>
    </row>
    <row r="89" spans="12:15">
      <c r="L89" s="44" t="s">
        <v>11</v>
      </c>
      <c r="M89" s="149">
        <v>0.01</v>
      </c>
      <c r="N89" s="27">
        <v>0.05</v>
      </c>
      <c r="O89" s="27">
        <v>6.0000000000000005E-2</v>
      </c>
    </row>
    <row r="90" spans="12:15">
      <c r="L90" s="44" t="s">
        <v>18</v>
      </c>
      <c r="M90" s="149">
        <v>0</v>
      </c>
      <c r="N90" s="27">
        <v>5.7680821917808225E-2</v>
      </c>
      <c r="O90" s="27">
        <v>5.7680821917808225E-2</v>
      </c>
    </row>
    <row r="91" spans="12:15">
      <c r="L91" s="44" t="s">
        <v>13</v>
      </c>
      <c r="M91" s="149">
        <v>3.1532439232734299E-2</v>
      </c>
      <c r="N91" s="27">
        <v>2.5586500436510458E-2</v>
      </c>
      <c r="O91" s="27">
        <v>5.7118939669244757E-2</v>
      </c>
    </row>
    <row r="92" spans="12:15">
      <c r="L92" s="44" t="s">
        <v>7</v>
      </c>
      <c r="M92" s="149">
        <v>0</v>
      </c>
      <c r="N92" s="27">
        <v>5.1643835616438358E-2</v>
      </c>
      <c r="O92" s="27">
        <v>5.1643835616438358E-2</v>
      </c>
    </row>
    <row r="93" spans="12:15">
      <c r="L93" s="44" t="s">
        <v>5</v>
      </c>
      <c r="M93" s="149">
        <v>1.3527397260273974E-2</v>
      </c>
      <c r="N93" s="27">
        <v>2.0432876712328768E-2</v>
      </c>
      <c r="O93" s="27">
        <v>3.3960273972602741E-2</v>
      </c>
    </row>
    <row r="94" spans="12:15">
      <c r="L94" s="44" t="s">
        <v>15</v>
      </c>
      <c r="M94" s="149">
        <v>1.0952893593127712E-2</v>
      </c>
      <c r="N94" s="27">
        <v>1.9715208467629881E-2</v>
      </c>
      <c r="O94" s="27">
        <v>3.0668102060757593E-2</v>
      </c>
    </row>
    <row r="95" spans="12:15">
      <c r="L95" s="44" t="s">
        <v>9</v>
      </c>
      <c r="M95" s="149">
        <v>5.4109589041095895E-4</v>
      </c>
      <c r="N95" s="27">
        <v>2.3808219178082193E-2</v>
      </c>
      <c r="O95" s="27">
        <v>2.4349315068493152E-2</v>
      </c>
    </row>
    <row r="96" spans="12:15">
      <c r="L96" s="44" t="s">
        <v>20</v>
      </c>
      <c r="M96" s="149">
        <v>0</v>
      </c>
      <c r="N96" s="27">
        <v>1.7100000000000001E-2</v>
      </c>
      <c r="O96" s="27">
        <v>1.7100000000000001E-2</v>
      </c>
    </row>
    <row r="97" spans="12:15">
      <c r="L97" s="44" t="s">
        <v>6</v>
      </c>
      <c r="M97" s="149">
        <v>0</v>
      </c>
      <c r="N97" s="27">
        <v>1.0821917808219178E-2</v>
      </c>
      <c r="O97" s="27">
        <v>1.0821917808219178E-2</v>
      </c>
    </row>
    <row r="98" spans="12:15">
      <c r="L98" s="45" t="s">
        <v>12</v>
      </c>
      <c r="M98" s="150">
        <v>0</v>
      </c>
      <c r="N98" s="46">
        <v>0.01</v>
      </c>
      <c r="O98" s="46">
        <v>0.01</v>
      </c>
    </row>
    <row r="99" spans="12:15">
      <c r="L99" s="44" t="s">
        <v>67</v>
      </c>
      <c r="M99" s="149">
        <v>0</v>
      </c>
      <c r="N99" s="27">
        <v>0</v>
      </c>
      <c r="O99" s="27">
        <v>0</v>
      </c>
    </row>
    <row r="100" spans="12:15">
      <c r="L100" s="513" t="s">
        <v>104</v>
      </c>
      <c r="M100" s="513"/>
      <c r="N100" s="513"/>
      <c r="O100" s="513"/>
    </row>
    <row r="101" spans="12:15">
      <c r="L101" s="513"/>
      <c r="M101" s="513"/>
      <c r="N101" s="513"/>
      <c r="O101" s="513"/>
    </row>
    <row r="102" spans="12:15">
      <c r="L102" s="513"/>
      <c r="M102" s="513"/>
      <c r="N102" s="513"/>
      <c r="O102" s="513"/>
    </row>
  </sheetData>
  <sortState ref="L79:O99">
    <sortCondition descending="1" ref="O79:O99"/>
  </sortState>
  <mergeCells count="11">
    <mergeCell ref="N4:O5"/>
    <mergeCell ref="P4:S4"/>
    <mergeCell ref="B5:G5"/>
    <mergeCell ref="H5:M5"/>
    <mergeCell ref="P5:Q5"/>
    <mergeCell ref="R5:S5"/>
    <mergeCell ref="M29:O29"/>
    <mergeCell ref="M53:O53"/>
    <mergeCell ref="M77:O77"/>
    <mergeCell ref="L100:O102"/>
    <mergeCell ref="B4:M4"/>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showGridLines="0" topLeftCell="A22" workbookViewId="0">
      <selection activeCell="D21" sqref="D21"/>
    </sheetView>
  </sheetViews>
  <sheetFormatPr defaultColWidth="9.140625" defaultRowHeight="15"/>
  <cols>
    <col min="1" max="1" width="13.7109375" customWidth="1"/>
    <col min="2" max="2" width="12.140625" customWidth="1"/>
    <col min="5" max="5" width="12.7109375" customWidth="1"/>
    <col min="6" max="6" width="12.28515625" customWidth="1"/>
    <col min="8" max="8" width="14.140625" customWidth="1"/>
    <col min="14" max="14" width="13.7109375" customWidth="1"/>
    <col min="15" max="15" width="10.42578125" customWidth="1"/>
    <col min="16" max="16" width="13.85546875" customWidth="1"/>
    <col min="17" max="17" width="13.5703125" customWidth="1"/>
    <col min="18" max="18" width="12.85546875" customWidth="1"/>
  </cols>
  <sheetData>
    <row r="1" spans="1:19" ht="18.75">
      <c r="A1" s="120" t="s">
        <v>324</v>
      </c>
    </row>
    <row r="2" spans="1:19">
      <c r="A2" t="s">
        <v>96</v>
      </c>
    </row>
    <row r="4" spans="1:19" s="54" customFormat="1" ht="15" customHeight="1">
      <c r="A4" s="110"/>
      <c r="B4" s="499" t="s">
        <v>69</v>
      </c>
      <c r="C4" s="499"/>
      <c r="D4" s="499"/>
      <c r="E4" s="499"/>
      <c r="F4" s="499"/>
      <c r="G4" s="499"/>
      <c r="H4" s="499"/>
      <c r="I4" s="499"/>
      <c r="J4" s="499"/>
      <c r="K4" s="499"/>
      <c r="L4" s="499"/>
      <c r="M4" s="499"/>
      <c r="N4" s="500" t="s">
        <v>70</v>
      </c>
      <c r="O4" s="492"/>
      <c r="P4" s="499" t="s">
        <v>71</v>
      </c>
      <c r="Q4" s="499"/>
      <c r="R4" s="499"/>
      <c r="S4" s="499"/>
    </row>
    <row r="5" spans="1:19" s="54" customFormat="1">
      <c r="A5" s="113"/>
      <c r="B5" s="497" t="s">
        <v>74</v>
      </c>
      <c r="C5" s="489"/>
      <c r="D5" s="489"/>
      <c r="E5" s="489"/>
      <c r="F5" s="489"/>
      <c r="G5" s="498"/>
      <c r="H5" s="497" t="s">
        <v>73</v>
      </c>
      <c r="I5" s="489"/>
      <c r="J5" s="489"/>
      <c r="K5" s="489"/>
      <c r="L5" s="489"/>
      <c r="M5" s="489"/>
      <c r="N5" s="501"/>
      <c r="O5" s="494"/>
      <c r="P5" s="497" t="s">
        <v>82</v>
      </c>
      <c r="Q5" s="498"/>
      <c r="R5" s="502" t="s">
        <v>83</v>
      </c>
      <c r="S5" s="503"/>
    </row>
    <row r="6" spans="1:19" s="54" customFormat="1" ht="51">
      <c r="A6" s="113"/>
      <c r="B6" s="111" t="s">
        <v>72</v>
      </c>
      <c r="C6" s="113" t="s">
        <v>75</v>
      </c>
      <c r="D6" s="113" t="s">
        <v>76</v>
      </c>
      <c r="E6" s="113" t="s">
        <v>78</v>
      </c>
      <c r="F6" s="113" t="s">
        <v>77</v>
      </c>
      <c r="G6" s="112" t="s">
        <v>66</v>
      </c>
      <c r="H6" s="111" t="s">
        <v>72</v>
      </c>
      <c r="I6" s="113" t="s">
        <v>75</v>
      </c>
      <c r="J6" s="113" t="s">
        <v>76</v>
      </c>
      <c r="K6" s="113" t="s">
        <v>78</v>
      </c>
      <c r="L6" s="113" t="s">
        <v>77</v>
      </c>
      <c r="M6" s="113" t="s">
        <v>63</v>
      </c>
      <c r="N6" s="111" t="s">
        <v>21</v>
      </c>
      <c r="O6" s="112" t="s">
        <v>22</v>
      </c>
      <c r="P6" s="111" t="s">
        <v>79</v>
      </c>
      <c r="Q6" s="112" t="s">
        <v>80</v>
      </c>
      <c r="R6" s="113" t="s">
        <v>79</v>
      </c>
      <c r="S6" s="113" t="s">
        <v>80</v>
      </c>
    </row>
    <row r="7" spans="1:19" s="35" customFormat="1">
      <c r="A7" s="43" t="s">
        <v>18</v>
      </c>
      <c r="B7" s="64">
        <v>0.2002054794520548</v>
      </c>
      <c r="C7" s="56">
        <v>0.11904109589041097</v>
      </c>
      <c r="D7" s="56">
        <v>8.1164383561643835E-2</v>
      </c>
      <c r="E7" s="56"/>
      <c r="F7" s="56">
        <v>0</v>
      </c>
      <c r="G7" s="65"/>
      <c r="H7" s="64">
        <v>0.28136986301369865</v>
      </c>
      <c r="I7" s="56">
        <v>0.11005890410958905</v>
      </c>
      <c r="J7" s="56">
        <v>0.11363013698630138</v>
      </c>
      <c r="K7" s="56">
        <v>9.6315068493150694E-3</v>
      </c>
      <c r="L7" s="56">
        <v>4.8049315068493158E-2</v>
      </c>
      <c r="M7" s="56"/>
      <c r="N7" s="64">
        <v>8.2191780821917804E-2</v>
      </c>
      <c r="O7" s="65">
        <v>3.8356164383561646E-2</v>
      </c>
      <c r="P7" s="64">
        <v>0.41095890410958902</v>
      </c>
      <c r="Q7" s="65">
        <v>0.16438356164383561</v>
      </c>
      <c r="R7" s="57">
        <f>+P7/5</f>
        <v>8.2191780821917804E-2</v>
      </c>
      <c r="S7" s="57">
        <f>+Q7/5</f>
        <v>3.287671232876712E-2</v>
      </c>
    </row>
    <row r="8" spans="1:19" s="35" customFormat="1">
      <c r="A8" s="44" t="s">
        <v>20</v>
      </c>
      <c r="B8" s="66">
        <v>0.12709999999999999</v>
      </c>
      <c r="C8" s="58">
        <v>0.12709999999999999</v>
      </c>
      <c r="D8" s="58"/>
      <c r="E8" s="58"/>
      <c r="F8" s="58">
        <v>0</v>
      </c>
      <c r="G8" s="67"/>
      <c r="H8" s="66">
        <v>0.14710000000000001</v>
      </c>
      <c r="I8" s="58">
        <v>0.03</v>
      </c>
      <c r="J8" s="58">
        <v>0.1</v>
      </c>
      <c r="K8" s="58">
        <v>1.7100000000000001E-2</v>
      </c>
      <c r="L8" s="58">
        <v>0</v>
      </c>
      <c r="M8" s="58"/>
      <c r="N8" s="66">
        <v>0.16438356164383561</v>
      </c>
      <c r="O8" s="67">
        <v>5.4794520547945202E-2</v>
      </c>
      <c r="P8" s="66">
        <v>0.41095890410958902</v>
      </c>
      <c r="Q8" s="67">
        <v>0.24657534246575344</v>
      </c>
      <c r="R8" s="59">
        <f t="shared" ref="R8:S26" si="0">+P8/5</f>
        <v>8.2191780821917804E-2</v>
      </c>
      <c r="S8" s="59">
        <f t="shared" si="0"/>
        <v>4.9315068493150691E-2</v>
      </c>
    </row>
    <row r="9" spans="1:19" s="35" customFormat="1">
      <c r="A9" s="44" t="s">
        <v>2</v>
      </c>
      <c r="B9" s="66">
        <v>9.7397260273972608E-2</v>
      </c>
      <c r="C9" s="58">
        <v>9.7397260273972608E-2</v>
      </c>
      <c r="D9" s="58"/>
      <c r="E9" s="58"/>
      <c r="F9" s="58">
        <v>0</v>
      </c>
      <c r="G9" s="67"/>
      <c r="H9" s="66">
        <v>0.37010958904109592</v>
      </c>
      <c r="I9" s="58">
        <v>0.21643835616438356</v>
      </c>
      <c r="J9" s="58"/>
      <c r="K9" s="58">
        <v>1.0821917808219178E-2</v>
      </c>
      <c r="L9" s="58">
        <v>0.13202739726027396</v>
      </c>
      <c r="M9" s="58">
        <v>1.0821917808219178E-2</v>
      </c>
      <c r="N9" s="66">
        <v>8.2191780821917804E-2</v>
      </c>
      <c r="O9" s="67">
        <v>0.1095890410958904</v>
      </c>
      <c r="P9" s="66">
        <v>0.15780821917808219</v>
      </c>
      <c r="Q9" s="67">
        <v>0.11506849315068493</v>
      </c>
      <c r="R9" s="59">
        <f t="shared" si="0"/>
        <v>3.1561643835616437E-2</v>
      </c>
      <c r="S9" s="59">
        <f t="shared" si="0"/>
        <v>2.3013698630136987E-2</v>
      </c>
    </row>
    <row r="10" spans="1:19" s="35" customFormat="1">
      <c r="A10" s="44" t="s">
        <v>16</v>
      </c>
      <c r="B10" s="66">
        <v>0.1908</v>
      </c>
      <c r="C10" s="58">
        <v>0.1</v>
      </c>
      <c r="D10" s="58">
        <v>7.0000000000000007E-2</v>
      </c>
      <c r="E10" s="58">
        <v>5.9999999999999993E-3</v>
      </c>
      <c r="F10" s="58">
        <v>1.4800000000000001E-2</v>
      </c>
      <c r="G10" s="67"/>
      <c r="H10" s="66">
        <v>4.6100000000000002E-2</v>
      </c>
      <c r="I10" s="58"/>
      <c r="J10" s="58"/>
      <c r="K10" s="58">
        <v>3.3500000000000002E-2</v>
      </c>
      <c r="L10" s="58">
        <v>1.2599999999999998E-2</v>
      </c>
      <c r="M10" s="58"/>
      <c r="N10" s="66">
        <v>0</v>
      </c>
      <c r="O10" s="67">
        <v>4.1095890410958902E-2</v>
      </c>
      <c r="P10" s="66">
        <v>0.41095890410958902</v>
      </c>
      <c r="Q10" s="67">
        <v>8.2191780821917804E-2</v>
      </c>
      <c r="R10" s="59">
        <f t="shared" si="0"/>
        <v>8.2191780821917804E-2</v>
      </c>
      <c r="S10" s="59">
        <f t="shared" si="0"/>
        <v>1.643835616438356E-2</v>
      </c>
    </row>
    <row r="11" spans="1:19" s="35" customFormat="1">
      <c r="A11" s="44" t="s">
        <v>4</v>
      </c>
      <c r="B11" s="66">
        <v>0.08</v>
      </c>
      <c r="C11" s="58">
        <v>0.04</v>
      </c>
      <c r="D11" s="58">
        <v>0.04</v>
      </c>
      <c r="E11" s="58"/>
      <c r="F11" s="58">
        <v>0</v>
      </c>
      <c r="G11" s="67"/>
      <c r="H11" s="66">
        <v>0.26673863013698629</v>
      </c>
      <c r="I11" s="58">
        <v>0.1298630136986301</v>
      </c>
      <c r="J11" s="58">
        <v>0</v>
      </c>
      <c r="K11" s="58">
        <v>9.3587945205479445E-2</v>
      </c>
      <c r="L11" s="58">
        <v>4.3287671232876711E-2</v>
      </c>
      <c r="M11" s="58">
        <v>0</v>
      </c>
      <c r="N11" s="66">
        <v>8.2191780821917804E-2</v>
      </c>
      <c r="O11" s="67">
        <v>4.1095890410958902E-2</v>
      </c>
      <c r="P11" s="66">
        <v>0.30136986301369867</v>
      </c>
      <c r="Q11" s="67">
        <v>2.0547945205479451E-2</v>
      </c>
      <c r="R11" s="59">
        <f t="shared" si="0"/>
        <v>6.0273972602739735E-2</v>
      </c>
      <c r="S11" s="59">
        <f t="shared" si="0"/>
        <v>4.10958904109589E-3</v>
      </c>
    </row>
    <row r="12" spans="1:19" s="35" customFormat="1">
      <c r="A12" s="44" t="s">
        <v>8</v>
      </c>
      <c r="B12" s="66">
        <v>9.9236986301369859E-2</v>
      </c>
      <c r="C12" s="58">
        <v>2.889452054794521E-2</v>
      </c>
      <c r="D12" s="58">
        <v>5.9520547945205476E-2</v>
      </c>
      <c r="E12" s="58"/>
      <c r="F12" s="58">
        <v>1.0821917808219178E-2</v>
      </c>
      <c r="G12" s="67"/>
      <c r="H12" s="66">
        <v>0.28650958904109597</v>
      </c>
      <c r="I12" s="58">
        <v>6.9476712328767121E-2</v>
      </c>
      <c r="J12" s="58">
        <v>0.1001027397260274</v>
      </c>
      <c r="K12" s="58">
        <v>3.5765753424657536E-2</v>
      </c>
      <c r="L12" s="58">
        <v>6.4931506849315077E-2</v>
      </c>
      <c r="M12" s="58">
        <v>1.6232876712328769E-2</v>
      </c>
      <c r="N12" s="66">
        <v>8.2191780821917804E-2</v>
      </c>
      <c r="O12" s="67">
        <v>3.8356164383561646E-2</v>
      </c>
      <c r="P12" s="66">
        <v>0.29041095890410962</v>
      </c>
      <c r="Q12" s="67">
        <v>8.2191780821917804E-2</v>
      </c>
      <c r="R12" s="59">
        <f t="shared" si="0"/>
        <v>5.8082191780821926E-2</v>
      </c>
      <c r="S12" s="59">
        <f t="shared" si="0"/>
        <v>1.643835616438356E-2</v>
      </c>
    </row>
    <row r="13" spans="1:19" s="35" customFormat="1">
      <c r="A13" s="44" t="s">
        <v>13</v>
      </c>
      <c r="B13" s="66">
        <v>0.10604325649442674</v>
      </c>
      <c r="C13" s="58">
        <v>7.4510817261692439E-2</v>
      </c>
      <c r="D13" s="58"/>
      <c r="E13" s="58">
        <v>2.2443017247497723E-2</v>
      </c>
      <c r="F13" s="58">
        <v>9.0894219852365767E-3</v>
      </c>
      <c r="G13" s="67"/>
      <c r="H13" s="66">
        <v>0.12444799141173792</v>
      </c>
      <c r="I13" s="58">
        <v>3.4786676733621472E-2</v>
      </c>
      <c r="J13" s="58">
        <v>6.4074814241605993E-2</v>
      </c>
      <c r="K13" s="58">
        <v>1.6721508623748858E-2</v>
      </c>
      <c r="L13" s="58">
        <v>8.8649918127616002E-3</v>
      </c>
      <c r="M13" s="58"/>
      <c r="N13" s="66">
        <v>0.12215086237488608</v>
      </c>
      <c r="O13" s="67">
        <v>4.1095890410958909E-2</v>
      </c>
      <c r="P13" s="66">
        <v>0.41095890410958907</v>
      </c>
      <c r="Q13" s="67">
        <v>0</v>
      </c>
      <c r="R13" s="59">
        <f t="shared" si="0"/>
        <v>8.2191780821917818E-2</v>
      </c>
      <c r="S13" s="59">
        <f t="shared" si="0"/>
        <v>0</v>
      </c>
    </row>
    <row r="14" spans="1:19" s="35" customFormat="1">
      <c r="A14" s="44" t="s">
        <v>11</v>
      </c>
      <c r="B14" s="66">
        <v>4.8300000000000003E-2</v>
      </c>
      <c r="C14" s="58">
        <v>1.83E-2</v>
      </c>
      <c r="D14" s="58">
        <v>0.02</v>
      </c>
      <c r="E14" s="58">
        <v>0.01</v>
      </c>
      <c r="F14" s="58">
        <v>0</v>
      </c>
      <c r="G14" s="67"/>
      <c r="H14" s="66">
        <v>0.12670000000000001</v>
      </c>
      <c r="I14" s="58">
        <v>3.6700000000000003E-2</v>
      </c>
      <c r="J14" s="58">
        <v>0.04</v>
      </c>
      <c r="K14" s="58">
        <v>0.03</v>
      </c>
      <c r="L14" s="58">
        <v>0.01</v>
      </c>
      <c r="M14" s="58">
        <v>0.01</v>
      </c>
      <c r="N14" s="66">
        <v>0.16438356164383561</v>
      </c>
      <c r="O14" s="67">
        <v>4.1095890410958902E-2</v>
      </c>
      <c r="P14" s="66">
        <v>0.41095890410958907</v>
      </c>
      <c r="Q14" s="67">
        <v>0</v>
      </c>
      <c r="R14" s="59">
        <f t="shared" si="0"/>
        <v>8.2191780821917818E-2</v>
      </c>
      <c r="S14" s="59">
        <f t="shared" si="0"/>
        <v>0</v>
      </c>
    </row>
    <row r="15" spans="1:19" s="35" customFormat="1">
      <c r="A15" s="44" t="s">
        <v>15</v>
      </c>
      <c r="B15" s="66">
        <v>3.6509645310425706E-2</v>
      </c>
      <c r="C15" s="58">
        <v>7.3019290620851404E-3</v>
      </c>
      <c r="D15" s="58">
        <v>1.8254822655212853E-2</v>
      </c>
      <c r="E15" s="58"/>
      <c r="F15" s="58">
        <v>1.0952893593127712E-2</v>
      </c>
      <c r="G15" s="67"/>
      <c r="H15" s="66">
        <v>7.0828711902225866E-2</v>
      </c>
      <c r="I15" s="58">
        <v>1.4603858124170281E-2</v>
      </c>
      <c r="J15" s="58">
        <v>3.6509645310425706E-2</v>
      </c>
      <c r="K15" s="58">
        <v>1.4603858124170282E-3</v>
      </c>
      <c r="L15" s="58">
        <v>1.0952893593127712E-2</v>
      </c>
      <c r="M15" s="58">
        <v>7.3019290620851404E-3</v>
      </c>
      <c r="N15" s="66">
        <v>0.16438356164383561</v>
      </c>
      <c r="O15" s="67">
        <v>5.4794520547945202E-2</v>
      </c>
      <c r="P15" s="66">
        <v>0.41095890410958902</v>
      </c>
      <c r="Q15" s="67">
        <v>8.2191780821917804E-2</v>
      </c>
      <c r="R15" s="59">
        <f t="shared" si="0"/>
        <v>8.2191780821917804E-2</v>
      </c>
      <c r="S15" s="59">
        <f t="shared" si="0"/>
        <v>1.643835616438356E-2</v>
      </c>
    </row>
    <row r="16" spans="1:19" s="138" customFormat="1">
      <c r="A16" s="132" t="s">
        <v>17</v>
      </c>
      <c r="B16" s="133">
        <v>2.5954449665801082E-2</v>
      </c>
      <c r="C16" s="128">
        <v>1.821917808219178E-2</v>
      </c>
      <c r="D16" s="128">
        <v>7.7352715836093025E-3</v>
      </c>
      <c r="E16" s="128"/>
      <c r="F16" s="128">
        <v>0</v>
      </c>
      <c r="G16" s="134"/>
      <c r="H16" s="133">
        <v>0.22642374979658114</v>
      </c>
      <c r="I16" s="128">
        <v>7.1835616438356176E-2</v>
      </c>
      <c r="J16" s="128">
        <v>7.1508681303430424E-2</v>
      </c>
      <c r="K16" s="128">
        <v>2.0613698630136987E-2</v>
      </c>
      <c r="L16" s="128">
        <v>6.246575342465753E-2</v>
      </c>
      <c r="M16" s="128"/>
      <c r="N16" s="133">
        <v>4.1095890410958902E-2</v>
      </c>
      <c r="O16" s="134">
        <v>3.8356164383561639E-2</v>
      </c>
      <c r="P16" s="133">
        <v>0.52054794520547942</v>
      </c>
      <c r="Q16" s="134">
        <v>0</v>
      </c>
      <c r="R16" s="130">
        <v>0.10410958904109588</v>
      </c>
      <c r="S16" s="130">
        <v>0</v>
      </c>
    </row>
    <row r="17" spans="1:24" s="35" customFormat="1">
      <c r="A17" s="44" t="s">
        <v>1</v>
      </c>
      <c r="B17" s="66">
        <v>6.6937499999999997E-2</v>
      </c>
      <c r="C17" s="58">
        <v>2.5000000000000001E-2</v>
      </c>
      <c r="D17" s="58"/>
      <c r="E17" s="58"/>
      <c r="F17" s="58">
        <v>4.1937500000000003E-2</v>
      </c>
      <c r="G17" s="67"/>
      <c r="H17" s="66">
        <v>0.11924999999999999</v>
      </c>
      <c r="I17" s="58">
        <v>2.5000000000000001E-2</v>
      </c>
      <c r="J17" s="58"/>
      <c r="K17" s="58"/>
      <c r="L17" s="58">
        <v>6.4249999999999988E-2</v>
      </c>
      <c r="M17" s="58">
        <v>0.03</v>
      </c>
      <c r="N17" s="66">
        <v>0</v>
      </c>
      <c r="O17" s="67">
        <v>3.8356164383561646E-2</v>
      </c>
      <c r="P17" s="66">
        <v>0.19178082191780824</v>
      </c>
      <c r="Q17" s="67">
        <v>7.6712328767123292E-2</v>
      </c>
      <c r="R17" s="59">
        <f t="shared" si="0"/>
        <v>3.8356164383561646E-2</v>
      </c>
      <c r="S17" s="59">
        <f t="shared" si="0"/>
        <v>1.5342465753424659E-2</v>
      </c>
    </row>
    <row r="18" spans="1:24" s="35" customFormat="1">
      <c r="A18" s="44" t="s">
        <v>7</v>
      </c>
      <c r="B18" s="66">
        <v>6.25E-2</v>
      </c>
      <c r="C18" s="58">
        <v>0.04</v>
      </c>
      <c r="D18" s="58">
        <v>2.2499999999999999E-2</v>
      </c>
      <c r="E18" s="58"/>
      <c r="F18" s="58">
        <v>0</v>
      </c>
      <c r="G18" s="67"/>
      <c r="H18" s="66">
        <v>0.18164383561643838</v>
      </c>
      <c r="I18" s="58">
        <v>7.0000000000000007E-2</v>
      </c>
      <c r="J18" s="58">
        <v>0.06</v>
      </c>
      <c r="K18" s="58">
        <v>1.4999999999999999E-2</v>
      </c>
      <c r="L18" s="58">
        <v>1.5000000000000003E-2</v>
      </c>
      <c r="M18" s="58">
        <v>2.1643835616438355E-2</v>
      </c>
      <c r="N18" s="66">
        <v>8.2191780821917804E-2</v>
      </c>
      <c r="O18" s="67">
        <v>8.2191780821917804E-2</v>
      </c>
      <c r="P18" s="66">
        <v>0.35616438356164382</v>
      </c>
      <c r="Q18" s="67">
        <v>0</v>
      </c>
      <c r="R18" s="59">
        <f t="shared" si="0"/>
        <v>7.1232876712328766E-2</v>
      </c>
      <c r="S18" s="59">
        <f t="shared" si="0"/>
        <v>0</v>
      </c>
    </row>
    <row r="19" spans="1:24" s="35" customFormat="1">
      <c r="A19" s="44" t="s">
        <v>5</v>
      </c>
      <c r="B19" s="66">
        <v>0.12294520547945205</v>
      </c>
      <c r="C19" s="58">
        <v>9.8458904109589032E-2</v>
      </c>
      <c r="D19" s="58">
        <v>1.0958904109589039E-2</v>
      </c>
      <c r="E19" s="58"/>
      <c r="F19" s="58">
        <v>1.3527397260273974E-2</v>
      </c>
      <c r="G19" s="67"/>
      <c r="H19" s="66">
        <v>0.16060410958904106</v>
      </c>
      <c r="I19" s="58">
        <v>5.1335616438356164E-2</v>
      </c>
      <c r="J19" s="58">
        <v>8.8835616438356163E-2</v>
      </c>
      <c r="K19" s="58">
        <v>4.1999999999999997E-3</v>
      </c>
      <c r="L19" s="58">
        <v>1.6232876712328769E-2</v>
      </c>
      <c r="M19" s="58"/>
      <c r="N19" s="66">
        <v>8.2191780821917804E-2</v>
      </c>
      <c r="O19" s="67">
        <v>8.2191780821917804E-2</v>
      </c>
      <c r="P19" s="66">
        <v>0.32602739726027402</v>
      </c>
      <c r="Q19" s="67">
        <v>0</v>
      </c>
      <c r="R19" s="59">
        <f t="shared" si="0"/>
        <v>6.5205479452054807E-2</v>
      </c>
      <c r="S19" s="59">
        <f t="shared" si="0"/>
        <v>0</v>
      </c>
    </row>
    <row r="20" spans="1:24" s="35" customFormat="1">
      <c r="A20" s="44" t="s">
        <v>19</v>
      </c>
      <c r="B20" s="66">
        <v>0.13</v>
      </c>
      <c r="C20" s="58">
        <v>0.13</v>
      </c>
      <c r="D20" s="58"/>
      <c r="E20" s="58"/>
      <c r="F20" s="58">
        <v>0</v>
      </c>
      <c r="G20" s="67"/>
      <c r="H20" s="66">
        <v>0.17963333333333331</v>
      </c>
      <c r="I20" s="58"/>
      <c r="J20" s="58">
        <v>0.09</v>
      </c>
      <c r="K20" s="58">
        <v>6.3E-3</v>
      </c>
      <c r="L20" s="58">
        <v>8.3333333333333329E-2</v>
      </c>
      <c r="M20" s="58"/>
      <c r="N20" s="66">
        <v>0.16438356164383561</v>
      </c>
      <c r="O20" s="67">
        <v>8.2191780821917804E-2</v>
      </c>
      <c r="P20" s="66">
        <v>0.61643835616438358</v>
      </c>
      <c r="Q20" s="67">
        <v>0</v>
      </c>
      <c r="R20" s="59">
        <f t="shared" si="0"/>
        <v>0.12328767123287672</v>
      </c>
      <c r="S20" s="59">
        <f t="shared" si="0"/>
        <v>0</v>
      </c>
    </row>
    <row r="21" spans="1:24" s="35" customFormat="1">
      <c r="A21" s="44" t="s">
        <v>6</v>
      </c>
      <c r="B21" s="66">
        <v>9.7397260273972594E-2</v>
      </c>
      <c r="C21" s="58">
        <v>9.7397260273972594E-2</v>
      </c>
      <c r="D21" s="58"/>
      <c r="E21" s="58"/>
      <c r="F21" s="58">
        <v>0</v>
      </c>
      <c r="G21" s="67"/>
      <c r="H21" s="66">
        <v>0.1623287671232877</v>
      </c>
      <c r="I21" s="58">
        <v>0.15150684931506853</v>
      </c>
      <c r="J21" s="58"/>
      <c r="K21" s="58"/>
      <c r="L21" s="58">
        <v>0</v>
      </c>
      <c r="M21" s="58">
        <v>1.0821917808219178E-2</v>
      </c>
      <c r="N21" s="66">
        <v>8.2191780821917804E-2</v>
      </c>
      <c r="O21" s="67">
        <v>3.287671232876712E-2</v>
      </c>
      <c r="P21" s="66">
        <v>0.20547945205479454</v>
      </c>
      <c r="Q21" s="67">
        <v>0.12328767123287672</v>
      </c>
      <c r="R21" s="59">
        <f t="shared" si="0"/>
        <v>4.1095890410958909E-2</v>
      </c>
      <c r="S21" s="59">
        <f t="shared" si="0"/>
        <v>2.4657534246575345E-2</v>
      </c>
    </row>
    <row r="22" spans="1:24" s="35" customFormat="1">
      <c r="A22" s="44" t="s">
        <v>9</v>
      </c>
      <c r="B22" s="66">
        <v>6.4498630136986312E-2</v>
      </c>
      <c r="C22" s="58">
        <v>3.1058904109589044E-2</v>
      </c>
      <c r="D22" s="58">
        <v>3.2898630136986302E-2</v>
      </c>
      <c r="E22" s="58"/>
      <c r="F22" s="58">
        <v>0</v>
      </c>
      <c r="G22" s="67">
        <v>5.4109589041095895E-4</v>
      </c>
      <c r="H22" s="66">
        <v>0.1773712328767123</v>
      </c>
      <c r="I22" s="58">
        <v>7.6835616438356166E-2</v>
      </c>
      <c r="J22" s="58">
        <v>7.6727397260273972E-2</v>
      </c>
      <c r="K22" s="58">
        <v>1.2986301369863014E-2</v>
      </c>
      <c r="L22" s="58">
        <v>0</v>
      </c>
      <c r="M22" s="58">
        <v>1.0821917808219178E-2</v>
      </c>
      <c r="N22" s="66">
        <v>8.2191780821917804E-2</v>
      </c>
      <c r="O22" s="67">
        <v>4.9315068493150691E-2</v>
      </c>
      <c r="P22" s="66">
        <v>0.31506849315068491</v>
      </c>
      <c r="Q22" s="67">
        <v>7.6712328767123278E-2</v>
      </c>
      <c r="R22" s="59">
        <f t="shared" si="0"/>
        <v>6.3013698630136977E-2</v>
      </c>
      <c r="S22" s="59">
        <f t="shared" si="0"/>
        <v>1.5342465753424656E-2</v>
      </c>
    </row>
    <row r="23" spans="1:24" s="35" customFormat="1">
      <c r="A23" s="44" t="s">
        <v>12</v>
      </c>
      <c r="B23" s="66">
        <v>9.2499999999999999E-2</v>
      </c>
      <c r="C23" s="58">
        <v>6.25E-2</v>
      </c>
      <c r="D23" s="58">
        <v>0.03</v>
      </c>
      <c r="E23" s="58"/>
      <c r="F23" s="58">
        <v>0</v>
      </c>
      <c r="G23" s="67"/>
      <c r="H23" s="66">
        <v>0.1525</v>
      </c>
      <c r="I23" s="58">
        <v>6.7500000000000004E-2</v>
      </c>
      <c r="J23" s="58">
        <v>7.4999999999999997E-2</v>
      </c>
      <c r="K23" s="58"/>
      <c r="L23" s="58">
        <v>0</v>
      </c>
      <c r="M23" s="58">
        <v>0.01</v>
      </c>
      <c r="N23" s="66">
        <v>4.1095890410958909E-2</v>
      </c>
      <c r="O23" s="67">
        <v>6.5753424657534254E-2</v>
      </c>
      <c r="P23" s="66">
        <v>0.41095890410958907</v>
      </c>
      <c r="Q23" s="67">
        <v>0</v>
      </c>
      <c r="R23" s="59">
        <f t="shared" si="0"/>
        <v>8.2191780821917818E-2</v>
      </c>
      <c r="S23" s="59">
        <f t="shared" si="0"/>
        <v>0</v>
      </c>
    </row>
    <row r="24" spans="1:24" s="35" customFormat="1">
      <c r="A24" s="44" t="s">
        <v>67</v>
      </c>
      <c r="B24" s="66">
        <v>4.5308415327465018E-2</v>
      </c>
      <c r="C24" s="58">
        <v>3.6607427747120828E-2</v>
      </c>
      <c r="D24" s="58">
        <v>8.7009875803441897E-3</v>
      </c>
      <c r="E24" s="58"/>
      <c r="F24" s="58">
        <v>0</v>
      </c>
      <c r="G24" s="67"/>
      <c r="H24" s="66">
        <v>7.3214855494241657E-2</v>
      </c>
      <c r="I24" s="58">
        <v>7.3214855494241657E-2</v>
      </c>
      <c r="J24" s="58"/>
      <c r="K24" s="58"/>
      <c r="L24" s="58">
        <v>0</v>
      </c>
      <c r="M24" s="58"/>
      <c r="N24" s="66">
        <v>0</v>
      </c>
      <c r="O24" s="67">
        <v>3.8356164383561646E-2</v>
      </c>
      <c r="P24" s="66">
        <v>0.22739726027397264</v>
      </c>
      <c r="Q24" s="67"/>
      <c r="R24" s="59">
        <f t="shared" si="0"/>
        <v>4.5479452054794527E-2</v>
      </c>
      <c r="S24" s="59">
        <f t="shared" si="0"/>
        <v>0</v>
      </c>
    </row>
    <row r="25" spans="1:24" s="35" customFormat="1">
      <c r="A25" s="44" t="s">
        <v>14</v>
      </c>
      <c r="B25" s="66">
        <v>0.19625000000000004</v>
      </c>
      <c r="C25" s="58">
        <v>0.15</v>
      </c>
      <c r="D25" s="58">
        <v>4.4999999999999998E-2</v>
      </c>
      <c r="E25" s="58"/>
      <c r="F25" s="58">
        <v>1.25E-3</v>
      </c>
      <c r="G25" s="67"/>
      <c r="H25" s="66">
        <v>0.19525000000000003</v>
      </c>
      <c r="I25" s="58">
        <v>7.4999999999999997E-2</v>
      </c>
      <c r="J25" s="58">
        <v>0.05</v>
      </c>
      <c r="K25" s="58">
        <v>6.9000000000000006E-2</v>
      </c>
      <c r="L25" s="58">
        <v>1.25E-3</v>
      </c>
      <c r="M25" s="58"/>
      <c r="N25" s="66">
        <v>8.2191780821917804E-2</v>
      </c>
      <c r="O25" s="67">
        <v>5.7534246575342472E-2</v>
      </c>
      <c r="P25" s="66">
        <v>0.49041095890410963</v>
      </c>
      <c r="Q25" s="67">
        <v>0</v>
      </c>
      <c r="R25" s="59">
        <f t="shared" si="0"/>
        <v>9.808219178082192E-2</v>
      </c>
      <c r="S25" s="59">
        <f t="shared" si="0"/>
        <v>0</v>
      </c>
    </row>
    <row r="26" spans="1:24" s="35" customFormat="1">
      <c r="A26" s="45" t="s">
        <v>10</v>
      </c>
      <c r="B26" s="68">
        <v>6.0000000000000012E-2</v>
      </c>
      <c r="C26" s="60">
        <v>0.04</v>
      </c>
      <c r="D26" s="60"/>
      <c r="E26" s="60">
        <v>5.0000000000000001E-3</v>
      </c>
      <c r="F26" s="60">
        <v>1.0000000000000002E-2</v>
      </c>
      <c r="G26" s="69">
        <v>5.0000000000000001E-3</v>
      </c>
      <c r="H26" s="68">
        <v>0.157525</v>
      </c>
      <c r="I26" s="60">
        <v>9.0000000000000011E-2</v>
      </c>
      <c r="J26" s="60"/>
      <c r="K26" s="60">
        <v>2.7525000000000001E-2</v>
      </c>
      <c r="L26" s="60">
        <v>0.02</v>
      </c>
      <c r="M26" s="60">
        <v>0.02</v>
      </c>
      <c r="N26" s="68">
        <v>8.2191780821917804E-2</v>
      </c>
      <c r="O26" s="69">
        <v>5.2054794520547946E-2</v>
      </c>
      <c r="P26" s="68">
        <v>0.41095890410958902</v>
      </c>
      <c r="Q26" s="69">
        <v>0</v>
      </c>
      <c r="R26" s="61">
        <f t="shared" si="0"/>
        <v>8.2191780821917804E-2</v>
      </c>
      <c r="S26" s="61">
        <f t="shared" si="0"/>
        <v>0</v>
      </c>
    </row>
    <row r="27" spans="1:24" s="35" customFormat="1">
      <c r="K27" s="139"/>
    </row>
    <row r="28" spans="1:24">
      <c r="M28" s="44"/>
      <c r="N28" s="8"/>
      <c r="O28" s="8"/>
      <c r="P28" s="8"/>
      <c r="Q28" s="8"/>
      <c r="R28" s="8"/>
      <c r="S28" s="8"/>
      <c r="T28" s="8"/>
      <c r="U28" s="8"/>
      <c r="V28" s="27"/>
      <c r="W28" s="2"/>
      <c r="X28" s="2"/>
    </row>
    <row r="29" spans="1:24" ht="18.75">
      <c r="A29" s="120" t="s">
        <v>324</v>
      </c>
    </row>
    <row r="31" spans="1:24" ht="21">
      <c r="M31" s="108" t="s">
        <v>98</v>
      </c>
    </row>
    <row r="32" spans="1:24" ht="25.5">
      <c r="M32" s="109"/>
      <c r="N32" s="109" t="s">
        <v>72</v>
      </c>
      <c r="O32" s="109" t="s">
        <v>75</v>
      </c>
      <c r="P32" s="109" t="s">
        <v>76</v>
      </c>
      <c r="Q32" s="109" t="s">
        <v>109</v>
      </c>
      <c r="R32" s="119"/>
      <c r="S32" s="119"/>
      <c r="T32" s="2"/>
    </row>
    <row r="33" spans="13:20">
      <c r="M33" s="3" t="s">
        <v>18</v>
      </c>
      <c r="N33" s="6">
        <v>0.2002054794520548</v>
      </c>
      <c r="O33" s="6">
        <v>0.11904109589041097</v>
      </c>
      <c r="P33" s="6">
        <v>8.1164383561643835E-2</v>
      </c>
      <c r="Q33" s="6">
        <v>0</v>
      </c>
      <c r="R33" s="8"/>
      <c r="S33" s="8"/>
      <c r="T33" s="27"/>
    </row>
    <row r="34" spans="13:20">
      <c r="M34" s="2" t="s">
        <v>14</v>
      </c>
      <c r="N34" s="8">
        <v>0.19625000000000004</v>
      </c>
      <c r="O34" s="8">
        <v>0.15</v>
      </c>
      <c r="P34" s="8">
        <v>4.4999999999999998E-2</v>
      </c>
      <c r="Q34" s="8">
        <v>1.25E-3</v>
      </c>
      <c r="R34" s="8"/>
      <c r="S34" s="8"/>
      <c r="T34" s="27"/>
    </row>
    <row r="35" spans="13:20">
      <c r="M35" s="2" t="s">
        <v>16</v>
      </c>
      <c r="N35" s="8">
        <v>0.1908</v>
      </c>
      <c r="O35" s="8">
        <v>0.1</v>
      </c>
      <c r="P35" s="8">
        <v>7.0000000000000007E-2</v>
      </c>
      <c r="Q35" s="8">
        <v>2.0799999999999999E-2</v>
      </c>
      <c r="R35" s="8"/>
      <c r="S35" s="8"/>
      <c r="T35" s="27"/>
    </row>
    <row r="36" spans="13:20">
      <c r="M36" s="2" t="s">
        <v>19</v>
      </c>
      <c r="N36" s="8">
        <v>0.13</v>
      </c>
      <c r="O36" s="8">
        <v>0.13</v>
      </c>
      <c r="P36" s="8"/>
      <c r="Q36" s="8">
        <v>0</v>
      </c>
      <c r="R36" s="8"/>
      <c r="S36" s="8"/>
      <c r="T36" s="27"/>
    </row>
    <row r="37" spans="13:20">
      <c r="M37" s="2" t="s">
        <v>20</v>
      </c>
      <c r="N37" s="8">
        <v>0.12709999999999999</v>
      </c>
      <c r="O37" s="8">
        <v>0.12709999999999999</v>
      </c>
      <c r="P37" s="8"/>
      <c r="Q37" s="8">
        <v>0</v>
      </c>
      <c r="R37" s="8"/>
      <c r="S37" s="8"/>
      <c r="T37" s="27"/>
    </row>
    <row r="38" spans="13:20">
      <c r="M38" s="2" t="s">
        <v>5</v>
      </c>
      <c r="N38" s="8">
        <v>0.12294520547945205</v>
      </c>
      <c r="O38" s="8">
        <v>9.8458904109589032E-2</v>
      </c>
      <c r="P38" s="8">
        <v>1.0958904109589039E-2</v>
      </c>
      <c r="Q38" s="8">
        <v>1.3527397260273974E-2</v>
      </c>
      <c r="R38" s="8"/>
      <c r="S38" s="8"/>
      <c r="T38" s="27"/>
    </row>
    <row r="39" spans="13:20">
      <c r="M39" s="428" t="s">
        <v>124</v>
      </c>
      <c r="N39" s="429">
        <v>0.10952164610121225</v>
      </c>
      <c r="O39" s="429">
        <v>6.7089364867928478E-2</v>
      </c>
      <c r="P39" s="429">
        <v>3.4364119044045467E-2</v>
      </c>
      <c r="Q39" s="429">
        <v>8.0681621892383058E-3</v>
      </c>
      <c r="R39" s="8"/>
      <c r="S39" s="8"/>
      <c r="T39" s="27"/>
    </row>
    <row r="40" spans="13:20">
      <c r="M40" s="2" t="s">
        <v>13</v>
      </c>
      <c r="N40" s="8">
        <v>0.10604325649442674</v>
      </c>
      <c r="O40" s="8">
        <v>7.4510817261692439E-2</v>
      </c>
      <c r="P40" s="8"/>
      <c r="Q40" s="8">
        <v>3.1532439232734299E-2</v>
      </c>
      <c r="R40" s="8"/>
      <c r="S40" s="8"/>
      <c r="T40" s="27"/>
    </row>
    <row r="41" spans="13:20">
      <c r="M41" s="2" t="s">
        <v>8</v>
      </c>
      <c r="N41" s="8">
        <v>9.9236986301369859E-2</v>
      </c>
      <c r="O41" s="8">
        <v>2.889452054794521E-2</v>
      </c>
      <c r="P41" s="8">
        <v>5.9520547945205476E-2</v>
      </c>
      <c r="Q41" s="8">
        <v>1.0821917808219178E-2</v>
      </c>
      <c r="R41" s="8"/>
      <c r="S41" s="8"/>
      <c r="T41" s="27"/>
    </row>
    <row r="42" spans="13:20">
      <c r="M42" s="2" t="s">
        <v>2</v>
      </c>
      <c r="N42" s="8">
        <v>9.7397260273972608E-2</v>
      </c>
      <c r="O42" s="8">
        <v>9.7397260273972608E-2</v>
      </c>
      <c r="P42" s="8"/>
      <c r="Q42" s="8">
        <v>0</v>
      </c>
      <c r="R42" s="8"/>
      <c r="S42" s="8"/>
      <c r="T42" s="27"/>
    </row>
    <row r="43" spans="13:20">
      <c r="M43" s="2" t="s">
        <v>6</v>
      </c>
      <c r="N43" s="8">
        <v>9.7397260273972594E-2</v>
      </c>
      <c r="O43" s="8">
        <v>9.7397260273972594E-2</v>
      </c>
      <c r="P43" s="8"/>
      <c r="Q43" s="8">
        <v>0</v>
      </c>
      <c r="R43" s="8"/>
      <c r="S43" s="8"/>
      <c r="T43" s="27"/>
    </row>
    <row r="44" spans="13:20">
      <c r="M44" s="2" t="s">
        <v>12</v>
      </c>
      <c r="N44" s="8">
        <v>9.2499999999999999E-2</v>
      </c>
      <c r="O44" s="8">
        <v>6.25E-2</v>
      </c>
      <c r="P44" s="8">
        <v>0.03</v>
      </c>
      <c r="Q44" s="8">
        <v>0</v>
      </c>
      <c r="R44" s="8"/>
      <c r="S44" s="8"/>
      <c r="T44" s="27"/>
    </row>
    <row r="45" spans="13:20">
      <c r="M45" s="2" t="s">
        <v>4</v>
      </c>
      <c r="N45" s="8">
        <v>0.08</v>
      </c>
      <c r="O45" s="8">
        <v>0.04</v>
      </c>
      <c r="P45" s="8">
        <v>0.04</v>
      </c>
      <c r="Q45" s="8">
        <v>0</v>
      </c>
      <c r="R45" s="8"/>
      <c r="S45" s="8"/>
      <c r="T45" s="27"/>
    </row>
    <row r="46" spans="13:20">
      <c r="M46" s="2" t="s">
        <v>1</v>
      </c>
      <c r="N46" s="8">
        <v>6.6937499999999997E-2</v>
      </c>
      <c r="O46" s="8">
        <v>2.5000000000000001E-2</v>
      </c>
      <c r="P46" s="8"/>
      <c r="Q46" s="8">
        <v>4.1937500000000003E-2</v>
      </c>
      <c r="R46" s="8"/>
      <c r="S46" s="8"/>
      <c r="T46" s="27"/>
    </row>
    <row r="47" spans="13:20">
      <c r="M47" s="2" t="s">
        <v>9</v>
      </c>
      <c r="N47" s="8">
        <v>6.4498630136986312E-2</v>
      </c>
      <c r="O47" s="8">
        <v>3.1058904109589044E-2</v>
      </c>
      <c r="P47" s="8">
        <v>3.2898630136986302E-2</v>
      </c>
      <c r="Q47" s="8">
        <v>5.4109589041095895E-4</v>
      </c>
      <c r="R47" s="8"/>
      <c r="S47" s="8"/>
      <c r="T47" s="27"/>
    </row>
    <row r="48" spans="13:20">
      <c r="M48" s="2" t="s">
        <v>7</v>
      </c>
      <c r="N48" s="8">
        <v>6.25E-2</v>
      </c>
      <c r="O48" s="8">
        <v>0.04</v>
      </c>
      <c r="P48" s="8">
        <v>2.2499999999999999E-2</v>
      </c>
      <c r="Q48" s="8">
        <v>0</v>
      </c>
      <c r="R48" s="8"/>
      <c r="S48" s="8"/>
      <c r="T48" s="27"/>
    </row>
    <row r="49" spans="13:20">
      <c r="M49" s="2" t="s">
        <v>10</v>
      </c>
      <c r="N49" s="8">
        <v>6.0000000000000012E-2</v>
      </c>
      <c r="O49" s="8">
        <v>0.04</v>
      </c>
      <c r="P49" s="8"/>
      <c r="Q49" s="8">
        <v>2.0000000000000004E-2</v>
      </c>
      <c r="R49" s="8"/>
      <c r="S49" s="8"/>
      <c r="T49" s="27"/>
    </row>
    <row r="50" spans="13:20">
      <c r="M50" s="2" t="s">
        <v>11</v>
      </c>
      <c r="N50" s="8">
        <v>4.8300000000000003E-2</v>
      </c>
      <c r="O50" s="8">
        <v>1.83E-2</v>
      </c>
      <c r="P50" s="8">
        <v>0.02</v>
      </c>
      <c r="Q50" s="8">
        <v>0.01</v>
      </c>
      <c r="R50" s="8"/>
      <c r="S50" s="8"/>
      <c r="T50" s="27"/>
    </row>
    <row r="51" spans="13:20">
      <c r="M51" s="2" t="s">
        <v>67</v>
      </c>
      <c r="N51" s="8">
        <v>4.5308415327465018E-2</v>
      </c>
      <c r="O51" s="8">
        <v>3.6607427747120828E-2</v>
      </c>
      <c r="P51" s="8">
        <v>8.7009875803441897E-3</v>
      </c>
      <c r="Q51" s="8">
        <v>0</v>
      </c>
      <c r="R51" s="8"/>
      <c r="S51" s="8"/>
      <c r="T51" s="27"/>
    </row>
    <row r="52" spans="13:20">
      <c r="M52" s="2" t="s">
        <v>15</v>
      </c>
      <c r="N52" s="8">
        <v>3.6509645310425706E-2</v>
      </c>
      <c r="O52" s="8">
        <v>7.3019290620851404E-3</v>
      </c>
      <c r="P52" s="8">
        <v>1.8254822655212853E-2</v>
      </c>
      <c r="Q52" s="8">
        <v>1.0952893593127712E-2</v>
      </c>
      <c r="R52" s="8"/>
      <c r="S52" s="8"/>
      <c r="T52" s="27"/>
    </row>
    <row r="53" spans="13:20">
      <c r="M53" s="433" t="s">
        <v>17</v>
      </c>
      <c r="N53" s="259">
        <v>2.5954449665801082E-2</v>
      </c>
      <c r="O53" s="259">
        <v>1.821917808219178E-2</v>
      </c>
      <c r="P53" s="259">
        <v>7.7352715836093025E-3</v>
      </c>
      <c r="Q53" s="259">
        <v>0</v>
      </c>
    </row>
  </sheetData>
  <sortState ref="M34:Q53">
    <sortCondition descending="1" ref="N34:N53"/>
  </sortState>
  <mergeCells count="7">
    <mergeCell ref="B4:M4"/>
    <mergeCell ref="N4:O5"/>
    <mergeCell ref="P4:S4"/>
    <mergeCell ref="B5:G5"/>
    <mergeCell ref="H5:M5"/>
    <mergeCell ref="P5:Q5"/>
    <mergeCell ref="R5:S5"/>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7"/>
  <sheetViews>
    <sheetView showGridLines="0" topLeftCell="A45" zoomScale="90" zoomScaleNormal="90" workbookViewId="0">
      <selection activeCell="D79" sqref="D79"/>
    </sheetView>
  </sheetViews>
  <sheetFormatPr defaultColWidth="9.140625" defaultRowHeight="15"/>
  <cols>
    <col min="1" max="1" width="29" customWidth="1"/>
    <col min="2" max="2" width="12.5703125" customWidth="1"/>
    <col min="3" max="3" width="14.7109375" customWidth="1"/>
    <col min="4" max="4" width="13.85546875" customWidth="1"/>
    <col min="5" max="5" width="10.5703125" customWidth="1"/>
    <col min="6" max="6" width="12.140625" customWidth="1"/>
    <col min="7" max="7" width="12.28515625" customWidth="1"/>
    <col min="8" max="9" width="10.5703125" customWidth="1"/>
    <col min="10" max="10" width="16.140625" customWidth="1"/>
    <col min="11" max="11" width="12.7109375" customWidth="1"/>
    <col min="12" max="12" width="12.28515625" customWidth="1"/>
    <col min="13" max="14" width="10.5703125" customWidth="1"/>
    <col min="15" max="15" width="17.5703125" customWidth="1"/>
    <col min="16" max="21" width="10.5703125" customWidth="1"/>
  </cols>
  <sheetData>
    <row r="1" spans="1:21" ht="15.75">
      <c r="A1" s="121" t="s">
        <v>325</v>
      </c>
    </row>
    <row r="2" spans="1:21">
      <c r="A2" t="s">
        <v>97</v>
      </c>
    </row>
    <row r="3" spans="1:21" hidden="1">
      <c r="B3" t="s">
        <v>18</v>
      </c>
      <c r="C3" t="s">
        <v>20</v>
      </c>
      <c r="D3" t="s">
        <v>2</v>
      </c>
      <c r="E3" t="s">
        <v>16</v>
      </c>
      <c r="F3" t="s">
        <v>4</v>
      </c>
      <c r="G3" t="s">
        <v>8</v>
      </c>
      <c r="H3" t="s">
        <v>13</v>
      </c>
      <c r="I3" t="s">
        <v>11</v>
      </c>
      <c r="J3" t="s">
        <v>15</v>
      </c>
      <c r="K3" t="s">
        <v>17</v>
      </c>
      <c r="L3" t="s">
        <v>1</v>
      </c>
      <c r="M3" t="s">
        <v>7</v>
      </c>
      <c r="N3" t="s">
        <v>5</v>
      </c>
      <c r="O3" t="s">
        <v>19</v>
      </c>
      <c r="P3" t="s">
        <v>6</v>
      </c>
      <c r="Q3" t="s">
        <v>9</v>
      </c>
      <c r="R3" t="s">
        <v>12</v>
      </c>
      <c r="S3" t="s">
        <v>3</v>
      </c>
      <c r="T3" t="s">
        <v>14</v>
      </c>
      <c r="U3" t="s">
        <v>10</v>
      </c>
    </row>
    <row r="4" spans="1:21" hidden="1">
      <c r="A4" t="s">
        <v>88</v>
      </c>
      <c r="B4" s="49">
        <v>51981.66618883748</v>
      </c>
      <c r="C4" s="49">
        <v>13399.558925638197</v>
      </c>
      <c r="D4" s="49">
        <v>31854.20927605778</v>
      </c>
      <c r="E4" s="49">
        <v>48876.098568060908</v>
      </c>
      <c r="F4" s="49">
        <v>27978.629828159494</v>
      </c>
      <c r="G4" s="49">
        <v>32573.579999449135</v>
      </c>
      <c r="H4" s="49">
        <v>23817.328246283825</v>
      </c>
      <c r="I4" s="49">
        <v>17578.982060432587</v>
      </c>
      <c r="J4" s="49">
        <v>11887.30867229441</v>
      </c>
      <c r="K4" s="49">
        <v>39897.407089304121</v>
      </c>
      <c r="L4" s="49">
        <v>21078.640412240045</v>
      </c>
      <c r="M4" s="49">
        <v>11153.537145024622</v>
      </c>
      <c r="N4" s="49">
        <v>41758.326275234329</v>
      </c>
      <c r="O4" s="49">
        <v>22374.300986377995</v>
      </c>
      <c r="P4" s="49">
        <v>18500.406599785332</v>
      </c>
      <c r="Q4" s="49">
        <v>32257.388273899738</v>
      </c>
      <c r="R4" s="49">
        <v>19369.410535282801</v>
      </c>
      <c r="S4" s="49">
        <v>69279.42526894639</v>
      </c>
      <c r="T4" s="49">
        <v>41717.517890633171</v>
      </c>
      <c r="U4" s="49">
        <v>43705.439247906645</v>
      </c>
    </row>
    <row r="5" spans="1:21" hidden="1">
      <c r="A5" t="s">
        <v>89</v>
      </c>
      <c r="B5" s="49">
        <v>3.6579999999999999</v>
      </c>
      <c r="C5" s="49">
        <v>3.2309999999999999</v>
      </c>
      <c r="D5" s="49">
        <v>1.6459999999999999</v>
      </c>
      <c r="E5" s="49">
        <v>346.63400000000001</v>
      </c>
      <c r="F5" s="49">
        <v>1175.5250000000001</v>
      </c>
      <c r="G5" s="49">
        <v>362.64100000000002</v>
      </c>
      <c r="H5" s="49">
        <v>0.55000000000000004</v>
      </c>
      <c r="I5" s="49">
        <v>3.742</v>
      </c>
      <c r="J5" s="49">
        <v>10.058</v>
      </c>
      <c r="K5" s="49">
        <v>7.7889999999999997</v>
      </c>
      <c r="L5" s="49">
        <v>56.567</v>
      </c>
      <c r="M5" s="49">
        <v>9.3789999999999996</v>
      </c>
      <c r="N5" s="49">
        <v>0.59199999999999997</v>
      </c>
      <c r="O5" s="49">
        <v>1.5229999999999999</v>
      </c>
      <c r="P5" s="49">
        <v>2273.096</v>
      </c>
      <c r="Q5" s="49">
        <v>20.154</v>
      </c>
      <c r="R5" s="49">
        <v>0.49299999999999999</v>
      </c>
      <c r="S5" s="49">
        <v>3.839</v>
      </c>
      <c r="T5" s="49">
        <v>17.292999999999999</v>
      </c>
      <c r="U5" s="49">
        <v>3.9550000000000001</v>
      </c>
    </row>
    <row r="6" spans="1:21" hidden="1">
      <c r="A6" t="s">
        <v>90</v>
      </c>
      <c r="B6" s="49">
        <v>10593.231017632586</v>
      </c>
      <c r="C6" s="49">
        <v>4456.8245125348194</v>
      </c>
      <c r="D6" s="49">
        <v>4942.891859052248</v>
      </c>
      <c r="E6" s="49">
        <v>7269.9158189906357</v>
      </c>
      <c r="F6" s="49">
        <v>6017.7367559175682</v>
      </c>
      <c r="G6" s="49">
        <v>9332.9173480108402</v>
      </c>
      <c r="H6" s="49">
        <v>6938.181818181818</v>
      </c>
      <c r="I6" s="49">
        <v>7578.5676109032602</v>
      </c>
      <c r="J6" s="49">
        <v>8077.2618810896802</v>
      </c>
      <c r="K6" s="49">
        <v>2780.8385749333997</v>
      </c>
      <c r="L6" s="49">
        <v>4560.9631056976687</v>
      </c>
      <c r="M6" s="49">
        <v>4864.2643291087179</v>
      </c>
      <c r="N6" s="49">
        <v>9324.3243243243251</v>
      </c>
      <c r="O6" s="49">
        <v>5909.389363099147</v>
      </c>
      <c r="P6" s="49">
        <v>8754.0447037872582</v>
      </c>
      <c r="Q6" s="49">
        <v>4096.4572789520689</v>
      </c>
      <c r="R6" s="49">
        <v>4596.3488843813384</v>
      </c>
      <c r="S6" s="49">
        <v>6772.6074498567341</v>
      </c>
      <c r="T6" s="49">
        <v>5495.8653790551089</v>
      </c>
      <c r="U6" s="49">
        <v>8225.2844500632109</v>
      </c>
    </row>
    <row r="7" spans="1:21" hidden="1">
      <c r="B7" s="49"/>
      <c r="C7" s="49"/>
      <c r="D7" s="49"/>
      <c r="E7" s="49"/>
      <c r="F7" s="49"/>
      <c r="G7" s="49"/>
      <c r="H7" s="49"/>
      <c r="I7" s="49"/>
      <c r="J7" s="49"/>
      <c r="K7" s="49"/>
      <c r="L7" s="49"/>
      <c r="M7" s="49"/>
      <c r="N7" s="49"/>
      <c r="O7" s="49"/>
      <c r="P7" s="49"/>
      <c r="Q7" s="49"/>
      <c r="R7" s="49"/>
      <c r="S7" s="49"/>
      <c r="T7" s="49"/>
      <c r="U7" s="49"/>
    </row>
    <row r="8" spans="1:21" hidden="1">
      <c r="A8" t="s">
        <v>64</v>
      </c>
      <c r="B8" s="17">
        <v>0.20378783125476982</v>
      </c>
      <c r="C8" s="17">
        <v>0.33260979240199495</v>
      </c>
      <c r="D8" s="17">
        <v>0.15517232954099469</v>
      </c>
      <c r="E8" s="17">
        <v>0.14874173741316807</v>
      </c>
      <c r="F8" s="50">
        <f>+F6/F4</f>
        <v>0.21508332584110071</v>
      </c>
      <c r="G8" s="17">
        <v>0.28651801085937356</v>
      </c>
      <c r="H8" s="17">
        <v>0.2913081495303475</v>
      </c>
      <c r="I8" s="17">
        <v>0.43111527077335021</v>
      </c>
      <c r="J8" s="17">
        <v>0.6794861733434453</v>
      </c>
      <c r="K8" s="51">
        <f>+K6/K4</f>
        <v>6.9699731832420245E-2</v>
      </c>
      <c r="L8" s="17">
        <v>0.21637842937200005</v>
      </c>
      <c r="M8" s="17">
        <v>0.43611853942482925</v>
      </c>
      <c r="N8" s="17">
        <v>0.22329257793682972</v>
      </c>
      <c r="O8" s="17">
        <v>0.26411503835122818</v>
      </c>
      <c r="P8" s="17">
        <v>0.47318120586002876</v>
      </c>
      <c r="Q8" s="17">
        <v>0.12699283786302734</v>
      </c>
      <c r="R8" s="17">
        <v>0.23729936830079326</v>
      </c>
      <c r="S8" s="17">
        <v>9.7757846915806731E-2</v>
      </c>
      <c r="T8" s="17">
        <v>0.13173998974395107</v>
      </c>
      <c r="U8" s="17">
        <v>0.18819818749349776</v>
      </c>
    </row>
    <row r="9" spans="1:21" ht="16.5" hidden="1">
      <c r="A9" s="24" t="s">
        <v>39</v>
      </c>
      <c r="B9" s="17">
        <v>4.0799440462855635E-2</v>
      </c>
      <c r="C9" s="17">
        <v>4.2274704614293557E-2</v>
      </c>
      <c r="D9" s="17">
        <v>1.3434097571220365E-2</v>
      </c>
      <c r="E9" s="17">
        <v>2.8379923498432467E-2</v>
      </c>
      <c r="F9" s="17">
        <v>1.7206666067288059E-2</v>
      </c>
      <c r="G9" s="17">
        <v>2.8433183918747398E-2</v>
      </c>
      <c r="H9" s="17">
        <v>3.2085298120274899E-2</v>
      </c>
      <c r="I9" s="17">
        <v>2.0822867578352815E-2</v>
      </c>
      <c r="J9" s="17">
        <v>3.3974308667172264E-2</v>
      </c>
      <c r="K9" s="17">
        <v>1.7233974788701169E-3</v>
      </c>
      <c r="L9" s="17">
        <v>1.4483831116088251E-2</v>
      </c>
      <c r="M9" s="17">
        <v>2.7257408714051828E-2</v>
      </c>
      <c r="N9" s="17">
        <v>2.7452751876480087E-2</v>
      </c>
      <c r="O9" s="17">
        <v>3.4334954985659666E-2</v>
      </c>
      <c r="P9" s="17">
        <v>4.6086553063901421E-2</v>
      </c>
      <c r="Q9" s="17">
        <v>8.1908640793736717E-3</v>
      </c>
      <c r="R9" s="17">
        <v>2.1950191567823379E-2</v>
      </c>
      <c r="S9" s="17">
        <v>5.4646552354316964E-3</v>
      </c>
      <c r="T9" s="17">
        <v>2.5853972987250395E-2</v>
      </c>
      <c r="U9" s="17">
        <v>1.1291891249609869E-2</v>
      </c>
    </row>
    <row r="10" spans="1:21" hidden="1">
      <c r="A10" t="s">
        <v>40</v>
      </c>
      <c r="B10" s="17">
        <v>2.4259126761697943E-2</v>
      </c>
      <c r="C10" s="17">
        <v>4.2274704614293557E-2</v>
      </c>
      <c r="D10" s="17">
        <v>1.3434097571220365E-2</v>
      </c>
      <c r="E10" s="17">
        <v>1.4874173741316808E-2</v>
      </c>
      <c r="F10" s="17">
        <v>8.6033330336440297E-3</v>
      </c>
      <c r="G10" s="17">
        <v>8.2788005521325578E-3</v>
      </c>
      <c r="H10" s="17">
        <v>2.2544590425251358E-2</v>
      </c>
      <c r="I10" s="17">
        <v>7.8894094551523099E-3</v>
      </c>
      <c r="J10" s="17">
        <v>6.7948617334344531E-3</v>
      </c>
      <c r="K10" s="17">
        <v>1.2698718265358757E-3</v>
      </c>
      <c r="L10" s="17">
        <v>5.4094607343000006E-3</v>
      </c>
      <c r="M10" s="17">
        <v>1.7444741576993172E-2</v>
      </c>
      <c r="N10" s="17">
        <v>2.1985142519465251E-2</v>
      </c>
      <c r="O10" s="17">
        <v>3.4334954985659666E-2</v>
      </c>
      <c r="P10" s="17">
        <v>4.6086553063901421E-2</v>
      </c>
      <c r="Q10" s="17">
        <v>3.9442583737923547E-3</v>
      </c>
      <c r="R10" s="17">
        <v>1.4831210518799579E-2</v>
      </c>
      <c r="S10" s="17">
        <v>3.8516532428624121E-3</v>
      </c>
      <c r="T10" s="17">
        <v>1.9760998461592662E-2</v>
      </c>
      <c r="U10" s="17">
        <v>7.527927499739912E-3</v>
      </c>
    </row>
    <row r="11" spans="1:21" hidden="1">
      <c r="A11" t="s">
        <v>41</v>
      </c>
      <c r="B11" s="17">
        <v>1.6540313701157688E-2</v>
      </c>
      <c r="C11" s="17"/>
      <c r="D11" s="17"/>
      <c r="E11" s="17">
        <v>1.0411921618921766E-2</v>
      </c>
      <c r="F11" s="17">
        <v>8.6033330336440297E-3</v>
      </c>
      <c r="G11" s="17">
        <v>1.7053709002520248E-2</v>
      </c>
      <c r="H11" s="17">
        <v>0</v>
      </c>
      <c r="I11" s="17">
        <v>8.6223054154670048E-3</v>
      </c>
      <c r="J11" s="17">
        <v>1.6987154333586132E-2</v>
      </c>
      <c r="K11" s="17">
        <v>4.5352565233424134E-4</v>
      </c>
      <c r="L11" s="17">
        <v>0</v>
      </c>
      <c r="M11" s="17">
        <v>9.812667137058655E-3</v>
      </c>
      <c r="N11" s="17">
        <v>2.447041949992654E-3</v>
      </c>
      <c r="O11" s="17"/>
      <c r="P11" s="17"/>
      <c r="Q11" s="17">
        <v>4.177890402902007E-3</v>
      </c>
      <c r="R11" s="17">
        <v>7.1189810490237988E-3</v>
      </c>
      <c r="S11" s="17">
        <v>1.6130019925692839E-3</v>
      </c>
      <c r="T11" s="17">
        <v>5.9282995384777968E-3</v>
      </c>
      <c r="U11" s="17">
        <v>0</v>
      </c>
    </row>
    <row r="12" spans="1:21" hidden="1">
      <c r="A12" t="s">
        <v>42</v>
      </c>
      <c r="B12" s="17"/>
      <c r="C12" s="17"/>
      <c r="D12" s="17"/>
      <c r="E12" s="17">
        <v>8.924504244790084E-4</v>
      </c>
      <c r="F12" s="17"/>
      <c r="G12" s="17">
        <v>0</v>
      </c>
      <c r="H12" s="17">
        <v>6.7905392847142643E-3</v>
      </c>
      <c r="I12" s="17">
        <v>4.3111527077335024E-3</v>
      </c>
      <c r="J12" s="17">
        <v>0</v>
      </c>
      <c r="K12" s="17">
        <v>0</v>
      </c>
      <c r="L12" s="17">
        <v>0</v>
      </c>
      <c r="M12" s="17">
        <v>0</v>
      </c>
      <c r="N12" s="17">
        <v>0</v>
      </c>
      <c r="O12" s="17"/>
      <c r="P12" s="17"/>
      <c r="Q12" s="17">
        <v>0</v>
      </c>
      <c r="R12" s="17">
        <v>0</v>
      </c>
      <c r="S12" s="17"/>
      <c r="T12" s="17">
        <v>0</v>
      </c>
      <c r="U12" s="17">
        <v>9.40990937467489E-4</v>
      </c>
    </row>
    <row r="13" spans="1:21" hidden="1">
      <c r="A13" t="s">
        <v>43</v>
      </c>
      <c r="B13" s="17"/>
      <c r="C13" s="17"/>
      <c r="D13" s="17"/>
      <c r="E13" s="17">
        <v>2.2013777137148871E-3</v>
      </c>
      <c r="F13" s="17"/>
      <c r="G13" s="17">
        <v>3.1006743640945907E-3</v>
      </c>
      <c r="H13" s="17">
        <v>2.7501684103092773E-3</v>
      </c>
      <c r="I13" s="17">
        <v>0</v>
      </c>
      <c r="J13" s="17">
        <v>1.019229260015168E-2</v>
      </c>
      <c r="K13" s="17">
        <v>0</v>
      </c>
      <c r="L13" s="17">
        <v>9.0743703817882503E-3</v>
      </c>
      <c r="M13" s="17">
        <v>0</v>
      </c>
      <c r="N13" s="17">
        <v>3.0205674070221825E-3</v>
      </c>
      <c r="O13" s="17"/>
      <c r="P13" s="17"/>
      <c r="Q13" s="17">
        <v>6.8715302679309319E-5</v>
      </c>
      <c r="R13" s="17">
        <v>0</v>
      </c>
      <c r="S13" s="17"/>
      <c r="T13" s="17">
        <v>1.6467498717993883E-4</v>
      </c>
      <c r="U13" s="17">
        <v>2.8229728124024673E-3</v>
      </c>
    </row>
    <row r="14" spans="1:21" ht="16.5" hidden="1">
      <c r="A14" s="24" t="s">
        <v>44</v>
      </c>
      <c r="B14" s="17">
        <v>5.7339754164013317E-2</v>
      </c>
      <c r="C14" s="17">
        <v>3.8948606690273606E-2</v>
      </c>
      <c r="D14" s="17">
        <v>5.7430767116967055E-2</v>
      </c>
      <c r="E14" s="17">
        <v>6.856994094747047E-3</v>
      </c>
      <c r="F14" s="17">
        <v>5.656102200235083E-2</v>
      </c>
      <c r="G14" s="17">
        <v>8.2090157544191369E-2</v>
      </c>
      <c r="H14" s="17">
        <v>3.7592053031402513E-2</v>
      </c>
      <c r="I14" s="17">
        <v>5.4622304806983484E-2</v>
      </c>
      <c r="J14" s="17">
        <v>1.6987154333586132E-2</v>
      </c>
      <c r="K14" s="17">
        <v>2.6286155851123226E-2</v>
      </c>
      <c r="L14" s="17">
        <v>2.5803127702611003E-2</v>
      </c>
      <c r="M14" s="17">
        <v>7.9218244284564851E-2</v>
      </c>
      <c r="N14" s="17">
        <v>3.5861705657386105E-2</v>
      </c>
      <c r="O14" s="17">
        <v>4.744386472249229E-2</v>
      </c>
      <c r="P14" s="17">
        <v>7.6810921773169061E-2</v>
      </c>
      <c r="Q14" s="17">
        <v>2.2524876218277593E-2</v>
      </c>
      <c r="R14" s="17">
        <v>3.618815366587097E-2</v>
      </c>
      <c r="S14" s="17">
        <v>7.7033064857248241E-3</v>
      </c>
      <c r="T14" s="17">
        <v>2.5722232997506447E-2</v>
      </c>
      <c r="U14" s="17">
        <v>2.9645919484913238E-2</v>
      </c>
    </row>
    <row r="15" spans="1:21" hidden="1">
      <c r="A15" t="s">
        <v>40</v>
      </c>
      <c r="B15" s="17">
        <v>2.2428665378769821E-2</v>
      </c>
      <c r="C15" s="17">
        <v>0</v>
      </c>
      <c r="D15" s="17">
        <v>3.3585243928050908E-2</v>
      </c>
      <c r="E15" s="17"/>
      <c r="F15" s="17">
        <v>2.7931368890049789E-2</v>
      </c>
      <c r="G15" s="17">
        <v>1.9906329417487271E-2</v>
      </c>
      <c r="H15" s="17">
        <v>1.052533589130711E-2</v>
      </c>
      <c r="I15" s="17">
        <v>1.5821930437381955E-2</v>
      </c>
      <c r="J15" s="17">
        <v>0</v>
      </c>
      <c r="K15" s="17">
        <v>5.0069232017700251E-3</v>
      </c>
      <c r="L15" s="17">
        <v>5.4094607343000006E-3</v>
      </c>
      <c r="M15" s="17">
        <v>3.0528297759738046E-2</v>
      </c>
      <c r="N15" s="17">
        <v>1.1462862134496841E-2</v>
      </c>
      <c r="O15" s="17"/>
      <c r="P15" s="17">
        <v>7.1690193654957782E-2</v>
      </c>
      <c r="Q15" s="17">
        <v>9.7575729804619225E-3</v>
      </c>
      <c r="R15" s="17">
        <v>1.6017707360303546E-2</v>
      </c>
      <c r="S15" s="17">
        <v>7.7033064857248241E-3</v>
      </c>
      <c r="T15" s="17">
        <v>9.8804992307963309E-3</v>
      </c>
      <c r="U15" s="17">
        <v>1.6937836874414802E-2</v>
      </c>
    </row>
    <row r="16" spans="1:21" hidden="1">
      <c r="A16" t="s">
        <v>41</v>
      </c>
      <c r="B16" s="17">
        <v>2.3156439181620758E-2</v>
      </c>
      <c r="C16" s="17">
        <v>3.3260979240199495E-2</v>
      </c>
      <c r="D16" s="17"/>
      <c r="E16" s="17"/>
      <c r="F16" s="17">
        <v>0</v>
      </c>
      <c r="G16" s="17">
        <v>2.8681237867874965E-2</v>
      </c>
      <c r="H16" s="17">
        <v>1.9386989657859222E-2</v>
      </c>
      <c r="I16" s="17">
        <v>1.724461083093401E-2</v>
      </c>
      <c r="J16" s="17">
        <v>0</v>
      </c>
      <c r="K16" s="17">
        <v>1.5488617120349608E-2</v>
      </c>
      <c r="L16" s="17">
        <v>0</v>
      </c>
      <c r="M16" s="17">
        <v>2.6167112365489749E-2</v>
      </c>
      <c r="N16" s="17">
        <v>1.9836333807127952E-2</v>
      </c>
      <c r="O16" s="17">
        <v>2.3770353451610535E-2</v>
      </c>
      <c r="P16" s="17">
        <v>0</v>
      </c>
      <c r="Q16" s="17">
        <v>9.7438299199260631E-3</v>
      </c>
      <c r="R16" s="17">
        <v>1.7797452622559495E-2</v>
      </c>
      <c r="S16" s="17"/>
      <c r="T16" s="17">
        <v>6.5869994871975536E-3</v>
      </c>
      <c r="U16" s="17">
        <v>0</v>
      </c>
    </row>
    <row r="17" spans="1:21" hidden="1">
      <c r="A17" t="s">
        <v>42</v>
      </c>
      <c r="B17" s="17">
        <v>1.9627838925373791E-3</v>
      </c>
      <c r="C17" s="17">
        <v>5.6876274500741132E-3</v>
      </c>
      <c r="D17" s="17">
        <v>1.6792621964025456E-3</v>
      </c>
      <c r="E17" s="17">
        <v>4.9828482033411302E-3</v>
      </c>
      <c r="F17" s="17">
        <v>1.9319196815617772E-2</v>
      </c>
      <c r="G17" s="17">
        <v>1.0247532528119704E-2</v>
      </c>
      <c r="H17" s="17">
        <v>4.9974644647740431E-3</v>
      </c>
      <c r="I17" s="17">
        <v>1.2933458123200507E-2</v>
      </c>
      <c r="J17" s="17">
        <v>0</v>
      </c>
      <c r="K17" s="17">
        <v>1.4367692665948767E-3</v>
      </c>
      <c r="L17" s="17">
        <v>0</v>
      </c>
      <c r="M17" s="17">
        <v>6.5417780913724372E-3</v>
      </c>
      <c r="N17" s="17">
        <v>9.3782882733468463E-4</v>
      </c>
      <c r="O17" s="17">
        <v>1.6639247416127378E-3</v>
      </c>
      <c r="P17" s="17">
        <v>0</v>
      </c>
      <c r="Q17" s="17">
        <v>1.6491672643034235E-3</v>
      </c>
      <c r="R17" s="17">
        <v>0</v>
      </c>
      <c r="S17" s="17"/>
      <c r="T17" s="17">
        <v>9.0900592923326244E-3</v>
      </c>
      <c r="U17" s="17">
        <v>5.180155110758527E-3</v>
      </c>
    </row>
    <row r="18" spans="1:21" hidden="1">
      <c r="A18" t="s">
        <v>43</v>
      </c>
      <c r="B18" s="17">
        <v>9.7918657110853506E-3</v>
      </c>
      <c r="C18" s="17"/>
      <c r="D18" s="17">
        <v>2.2166260992513599E-2</v>
      </c>
      <c r="E18" s="17">
        <v>1.8741458914059176E-3</v>
      </c>
      <c r="F18" s="17">
        <v>9.3104562966832647E-3</v>
      </c>
      <c r="G18" s="17">
        <v>2.325505773070943E-2</v>
      </c>
      <c r="H18" s="17">
        <v>2.6822630174621349E-3</v>
      </c>
      <c r="I18" s="17">
        <v>8.6223054154670048E-3</v>
      </c>
      <c r="J18" s="17">
        <v>1.6987154333586132E-2</v>
      </c>
      <c r="K18" s="17">
        <v>4.3538462624087169E-3</v>
      </c>
      <c r="L18" s="17">
        <v>2.0393666968311002E-2</v>
      </c>
      <c r="M18" s="17">
        <v>1.5981056067964631E-2</v>
      </c>
      <c r="N18" s="17">
        <v>3.6246808884266191E-3</v>
      </c>
      <c r="O18" s="17">
        <v>2.2009586529269015E-2</v>
      </c>
      <c r="P18" s="17">
        <v>5.1207281182112695E-3</v>
      </c>
      <c r="Q18" s="17">
        <v>1.3743060535861865E-3</v>
      </c>
      <c r="R18" s="17">
        <v>2.3729936830079327E-3</v>
      </c>
      <c r="S18" s="17"/>
      <c r="T18" s="17">
        <v>1.6467498717993883E-4</v>
      </c>
      <c r="U18" s="17">
        <v>7.527927499739912E-3</v>
      </c>
    </row>
    <row r="19" spans="1:21" hidden="1">
      <c r="B19" s="17"/>
      <c r="C19" s="17"/>
      <c r="D19" s="17"/>
      <c r="E19" s="17"/>
      <c r="F19" s="17"/>
      <c r="G19" s="17"/>
      <c r="H19" s="17"/>
      <c r="I19" s="17"/>
      <c r="J19" s="17"/>
      <c r="K19" s="17"/>
      <c r="L19" s="17"/>
      <c r="M19" s="17"/>
      <c r="N19" s="17"/>
      <c r="O19" s="17"/>
      <c r="P19" s="17"/>
      <c r="Q19" s="17"/>
      <c r="R19" s="17"/>
      <c r="S19" s="17"/>
      <c r="T19" s="17"/>
      <c r="U19" s="17"/>
    </row>
    <row r="20" spans="1:21" hidden="1">
      <c r="A20" t="s">
        <v>21</v>
      </c>
      <c r="B20" s="17">
        <v>1.6749684760666014E-2</v>
      </c>
      <c r="C20" s="17">
        <v>5.4675582312656706E-2</v>
      </c>
      <c r="D20" s="17">
        <v>1.275389009925984E-2</v>
      </c>
      <c r="E20" s="17">
        <v>0</v>
      </c>
      <c r="F20" s="17">
        <v>1.7678081575980883E-2</v>
      </c>
      <c r="G20" s="17">
        <v>2.3549425550085497E-2</v>
      </c>
      <c r="H20" s="17">
        <v>4.8218814705365737E-2</v>
      </c>
      <c r="I20" s="17">
        <v>7.0868263688769903E-2</v>
      </c>
      <c r="J20" s="17">
        <v>0.11169635726193622</v>
      </c>
      <c r="K20" s="17">
        <v>2.8643725410583661E-3</v>
      </c>
      <c r="L20" s="17">
        <v>0</v>
      </c>
      <c r="M20" s="17">
        <v>3.584535940478048E-2</v>
      </c>
      <c r="N20" s="17">
        <v>1.8352814624944907E-2</v>
      </c>
      <c r="O20" s="17">
        <v>4.3416170687873124E-2</v>
      </c>
      <c r="P20" s="17">
        <v>3.8891605961098245E-2</v>
      </c>
      <c r="Q20" s="17">
        <v>1.0437767495591287E-2</v>
      </c>
      <c r="R20" s="17">
        <v>9.7520288342791746E-3</v>
      </c>
      <c r="S20" s="17"/>
      <c r="T20" s="17">
        <v>1.0827944362516526E-2</v>
      </c>
      <c r="U20" s="17">
        <v>1.5468344177547761E-2</v>
      </c>
    </row>
    <row r="21" spans="1:21" hidden="1">
      <c r="A21" t="s">
        <v>22</v>
      </c>
      <c r="B21" s="17">
        <v>7.8165195549774712E-3</v>
      </c>
      <c r="C21" s="17">
        <v>1.8225194104218904E-2</v>
      </c>
      <c r="D21" s="17">
        <v>1.7005186799013122E-2</v>
      </c>
      <c r="E21" s="17">
        <v>6.1126741402671809E-3</v>
      </c>
      <c r="F21" s="17">
        <v>8.8390407879904414E-3</v>
      </c>
      <c r="G21" s="17">
        <v>1.0989731923373233E-2</v>
      </c>
      <c r="H21" s="17">
        <v>1.1971567788918391E-2</v>
      </c>
      <c r="I21" s="17">
        <v>1.7717065922192476E-2</v>
      </c>
      <c r="J21" s="17">
        <v>3.7232119087312068E-2</v>
      </c>
      <c r="K21" s="17">
        <v>2.6734143716544752E-3</v>
      </c>
      <c r="L21" s="17">
        <v>8.2994466060493152E-3</v>
      </c>
      <c r="M21" s="17">
        <v>3.584535940478048E-2</v>
      </c>
      <c r="N21" s="17">
        <v>1.8352814624944907E-2</v>
      </c>
      <c r="O21" s="17">
        <v>2.1708085343936562E-2</v>
      </c>
      <c r="P21" s="17">
        <v>1.5556642384439302E-2</v>
      </c>
      <c r="Q21" s="17">
        <v>6.2626604973547734E-3</v>
      </c>
      <c r="R21" s="17">
        <v>1.560324613484668E-2</v>
      </c>
      <c r="S21" s="17">
        <v>3.749616046085738E-3</v>
      </c>
      <c r="T21" s="17">
        <v>7.5795610537615684E-3</v>
      </c>
      <c r="U21" s="17">
        <v>9.7966179791135824E-3</v>
      </c>
    </row>
    <row r="22" spans="1:21" hidden="1">
      <c r="A22" t="s">
        <v>45</v>
      </c>
      <c r="B22" s="17">
        <v>8.3748423803330044E-2</v>
      </c>
      <c r="C22" s="17">
        <v>0.13668895578164175</v>
      </c>
      <c r="D22" s="17">
        <v>2.4487468990578892E-2</v>
      </c>
      <c r="E22" s="17">
        <v>6.1126741402671811E-2</v>
      </c>
      <c r="F22" s="17">
        <v>6.4819632445263217E-2</v>
      </c>
      <c r="G22" s="17">
        <v>8.320797027696876E-2</v>
      </c>
      <c r="H22" s="17">
        <v>0.1197156778891839</v>
      </c>
      <c r="I22" s="17">
        <v>0.17717065922192476</v>
      </c>
      <c r="J22" s="17">
        <v>0.27924089315484057</v>
      </c>
      <c r="K22" s="17">
        <v>3.6282052186739307E-2</v>
      </c>
      <c r="L22" s="17">
        <v>4.1497233030246584E-2</v>
      </c>
      <c r="M22" s="17">
        <v>0.15532989075404877</v>
      </c>
      <c r="N22" s="17">
        <v>7.2799498012281472E-2</v>
      </c>
      <c r="O22" s="17">
        <v>0.1628106400795242</v>
      </c>
      <c r="P22" s="17">
        <v>9.7229014902745631E-2</v>
      </c>
      <c r="Q22" s="17">
        <v>4.0011442066433277E-2</v>
      </c>
      <c r="R22" s="17">
        <v>9.752028834279175E-2</v>
      </c>
      <c r="S22" s="17">
        <v>2.222986655893687E-2</v>
      </c>
      <c r="T22" s="17">
        <v>6.4606734696348603E-2</v>
      </c>
      <c r="U22" s="17">
        <v>7.7341720887738802E-2</v>
      </c>
    </row>
    <row r="23" spans="1:21" hidden="1">
      <c r="A23" t="s">
        <v>46</v>
      </c>
      <c r="B23" s="17">
        <v>3.3499369521332027E-2</v>
      </c>
      <c r="C23" s="17">
        <v>8.2013373468985046E-2</v>
      </c>
      <c r="D23" s="17">
        <v>1.7855446138963778E-2</v>
      </c>
      <c r="E23" s="17">
        <v>1.2225348280534362E-2</v>
      </c>
      <c r="F23" s="17">
        <v>4.4195203939952207E-3</v>
      </c>
      <c r="G23" s="17">
        <v>2.3549425550085497E-2</v>
      </c>
      <c r="H23" s="17">
        <v>0</v>
      </c>
      <c r="I23" s="17">
        <v>0</v>
      </c>
      <c r="J23" s="17">
        <v>5.5848178630968109E-2</v>
      </c>
      <c r="K23" s="17">
        <v>0</v>
      </c>
      <c r="L23" s="17">
        <v>1.659889321209863E-2</v>
      </c>
      <c r="M23" s="17">
        <v>0</v>
      </c>
      <c r="N23" s="17">
        <v>0</v>
      </c>
      <c r="O23" s="17">
        <v>0</v>
      </c>
      <c r="P23" s="17">
        <v>5.8337408941647378E-2</v>
      </c>
      <c r="Q23" s="17">
        <v>9.7419163292185376E-3</v>
      </c>
      <c r="R23" s="17">
        <v>0</v>
      </c>
      <c r="S23" s="17"/>
      <c r="T23" s="17">
        <v>0</v>
      </c>
      <c r="U23" s="17">
        <v>0</v>
      </c>
    </row>
    <row r="24" spans="1:21" hidden="1">
      <c r="B24" s="17"/>
      <c r="C24" s="17"/>
      <c r="D24" s="17"/>
      <c r="E24" s="17"/>
      <c r="F24" s="17"/>
      <c r="G24" s="17"/>
      <c r="H24" s="17"/>
      <c r="I24" s="17"/>
      <c r="J24" s="17"/>
      <c r="K24" s="17"/>
      <c r="L24" s="17"/>
      <c r="M24" s="17"/>
      <c r="N24" s="17"/>
      <c r="O24" s="17"/>
      <c r="P24" s="17"/>
      <c r="Q24" s="17"/>
      <c r="R24" s="17"/>
      <c r="S24" s="17"/>
      <c r="T24" s="17"/>
      <c r="U24" s="17"/>
    </row>
    <row r="25" spans="1:21" hidden="1">
      <c r="A25" t="s">
        <v>47</v>
      </c>
      <c r="B25" s="17">
        <v>1.674968476066601E-2</v>
      </c>
      <c r="C25" s="17">
        <v>2.733779115632835E-2</v>
      </c>
      <c r="D25" s="17">
        <v>4.8974937981157785E-3</v>
      </c>
      <c r="E25" s="17">
        <v>1.2225348280534362E-2</v>
      </c>
      <c r="F25" s="17">
        <v>1.2963926489052643E-2</v>
      </c>
      <c r="G25" s="17">
        <v>1.6641594055393751E-2</v>
      </c>
      <c r="H25" s="17">
        <v>2.3943135577836779E-2</v>
      </c>
      <c r="I25" s="17">
        <v>3.5434131844384952E-2</v>
      </c>
      <c r="J25" s="17">
        <v>5.5848178630968116E-2</v>
      </c>
      <c r="K25" s="17">
        <v>7.2564104373478615E-3</v>
      </c>
      <c r="L25" s="17">
        <v>8.2994466060493169E-3</v>
      </c>
      <c r="M25" s="17">
        <v>3.1065978150809755E-2</v>
      </c>
      <c r="N25" s="17">
        <v>1.4559899602456294E-2</v>
      </c>
      <c r="O25" s="17">
        <v>3.2562128015904843E-2</v>
      </c>
      <c r="P25" s="17">
        <v>1.9445802980549126E-2</v>
      </c>
      <c r="Q25" s="17">
        <v>8.0022884132866547E-3</v>
      </c>
      <c r="R25" s="17">
        <v>1.9504057668558349E-2</v>
      </c>
      <c r="S25" s="17">
        <v>7.4992320921714762E-4</v>
      </c>
      <c r="T25" s="17">
        <v>1.2921346939269721E-2</v>
      </c>
      <c r="U25" s="17">
        <v>1.546834417754776E-2</v>
      </c>
    </row>
    <row r="26" spans="1:21" hidden="1">
      <c r="A26" t="s">
        <v>48</v>
      </c>
      <c r="B26" s="17">
        <v>6.6998739042664051E-3</v>
      </c>
      <c r="C26" s="17">
        <v>1.6402674693797008E-2</v>
      </c>
      <c r="D26" s="17">
        <v>3.5710892277927555E-3</v>
      </c>
      <c r="E26" s="17">
        <v>2.4450696561068722E-3</v>
      </c>
      <c r="F26" s="17">
        <v>8.8390407879904414E-4</v>
      </c>
      <c r="G26" s="17">
        <v>4.7098851100170992E-3</v>
      </c>
      <c r="H26" s="17">
        <v>0</v>
      </c>
      <c r="I26" s="17">
        <v>0</v>
      </c>
      <c r="J26" s="17">
        <v>1.1169635726193622E-2</v>
      </c>
      <c r="K26" s="17">
        <v>0</v>
      </c>
      <c r="L26" s="17">
        <v>3.3197786424197261E-3</v>
      </c>
      <c r="M26" s="17">
        <v>0</v>
      </c>
      <c r="N26" s="17">
        <v>0</v>
      </c>
      <c r="O26" s="17">
        <v>0</v>
      </c>
      <c r="P26" s="17">
        <v>1.1667481788329475E-2</v>
      </c>
      <c r="Q26" s="17">
        <v>1.9483832658437074E-3</v>
      </c>
      <c r="R26" s="17">
        <v>0</v>
      </c>
      <c r="S26" s="17">
        <v>4.4459733117873743E-3</v>
      </c>
      <c r="T26" s="17">
        <v>0</v>
      </c>
      <c r="U26" s="17">
        <v>0</v>
      </c>
    </row>
    <row r="28" spans="1:21" s="37" customFormat="1" ht="12.75" customHeight="1">
      <c r="A28" s="492"/>
      <c r="B28" s="500"/>
      <c r="C28" s="499"/>
      <c r="D28" s="492"/>
      <c r="E28" s="495" t="s">
        <v>64</v>
      </c>
      <c r="F28" s="489" t="s">
        <v>69</v>
      </c>
      <c r="G28" s="489"/>
      <c r="H28" s="489"/>
      <c r="I28" s="489"/>
      <c r="J28" s="489"/>
      <c r="K28" s="489"/>
      <c r="L28" s="489"/>
      <c r="M28" s="489"/>
      <c r="N28" s="489"/>
      <c r="O28" s="489"/>
      <c r="P28" s="500" t="s">
        <v>94</v>
      </c>
      <c r="Q28" s="492"/>
      <c r="R28" s="497" t="s">
        <v>71</v>
      </c>
      <c r="S28" s="489"/>
      <c r="T28" s="489"/>
      <c r="U28" s="489"/>
    </row>
    <row r="29" spans="1:21" s="37" customFormat="1" ht="25.5" customHeight="1">
      <c r="A29" s="494"/>
      <c r="B29" s="501"/>
      <c r="C29" s="510"/>
      <c r="D29" s="494"/>
      <c r="E29" s="505"/>
      <c r="F29" s="489" t="s">
        <v>74</v>
      </c>
      <c r="G29" s="489"/>
      <c r="H29" s="489"/>
      <c r="I29" s="489"/>
      <c r="J29" s="498"/>
      <c r="K29" s="497" t="s">
        <v>73</v>
      </c>
      <c r="L29" s="489"/>
      <c r="M29" s="489"/>
      <c r="N29" s="489"/>
      <c r="O29" s="489"/>
      <c r="P29" s="501"/>
      <c r="Q29" s="494"/>
      <c r="R29" s="497" t="s">
        <v>82</v>
      </c>
      <c r="S29" s="498"/>
      <c r="T29" s="489" t="s">
        <v>83</v>
      </c>
      <c r="U29" s="489"/>
    </row>
    <row r="30" spans="1:21" s="37" customFormat="1" ht="51">
      <c r="A30" s="447"/>
      <c r="B30" s="446" t="s">
        <v>91</v>
      </c>
      <c r="C30" s="447" t="s">
        <v>89</v>
      </c>
      <c r="D30" s="444" t="s">
        <v>92</v>
      </c>
      <c r="E30" s="496"/>
      <c r="F30" s="80" t="s">
        <v>72</v>
      </c>
      <c r="G30" s="447" t="s">
        <v>75</v>
      </c>
      <c r="H30" s="447" t="s">
        <v>76</v>
      </c>
      <c r="I30" s="447" t="s">
        <v>93</v>
      </c>
      <c r="J30" s="444" t="s">
        <v>77</v>
      </c>
      <c r="K30" s="92" t="s">
        <v>72</v>
      </c>
      <c r="L30" s="447" t="s">
        <v>75</v>
      </c>
      <c r="M30" s="447" t="s">
        <v>76</v>
      </c>
      <c r="N30" s="447" t="s">
        <v>93</v>
      </c>
      <c r="O30" s="447" t="s">
        <v>77</v>
      </c>
      <c r="P30" s="446" t="s">
        <v>86</v>
      </c>
      <c r="Q30" s="444" t="s">
        <v>81</v>
      </c>
      <c r="R30" s="446" t="s">
        <v>79</v>
      </c>
      <c r="S30" s="444" t="s">
        <v>80</v>
      </c>
      <c r="T30" s="447" t="s">
        <v>79</v>
      </c>
      <c r="U30" s="447" t="s">
        <v>80</v>
      </c>
    </row>
    <row r="31" spans="1:21">
      <c r="A31" s="3" t="s">
        <v>18</v>
      </c>
      <c r="B31" s="87">
        <v>51981.66618883748</v>
      </c>
      <c r="C31" s="88">
        <v>3.6579999999999999</v>
      </c>
      <c r="D31" s="89">
        <v>10593.231017632586</v>
      </c>
      <c r="E31" s="6">
        <v>0.20378783125476982</v>
      </c>
      <c r="F31" s="93">
        <v>4.0799440462855635E-2</v>
      </c>
      <c r="G31" s="6">
        <v>2.4259126761697943E-2</v>
      </c>
      <c r="H31" s="6">
        <v>1.6540313701157688E-2</v>
      </c>
      <c r="I31" s="6"/>
      <c r="J31" s="94"/>
      <c r="K31" s="93">
        <v>5.7339754164013317E-2</v>
      </c>
      <c r="L31" s="6">
        <v>2.2428665378769821E-2</v>
      </c>
      <c r="M31" s="6">
        <v>2.3156439181620758E-2</v>
      </c>
      <c r="N31" s="6">
        <v>1.9627838925373791E-3</v>
      </c>
      <c r="O31" s="6">
        <v>9.7918657110853506E-3</v>
      </c>
      <c r="P31" s="93">
        <v>1.6749684760666014E-2</v>
      </c>
      <c r="Q31" s="94">
        <v>7.8165195549774712E-3</v>
      </c>
      <c r="R31" s="93">
        <v>8.3748423803330044E-2</v>
      </c>
      <c r="S31" s="94">
        <v>3.3499369521332027E-2</v>
      </c>
      <c r="T31" s="6">
        <v>1.674968476066601E-2</v>
      </c>
      <c r="U31" s="6">
        <v>6.6998739042664051E-3</v>
      </c>
    </row>
    <row r="32" spans="1:21">
      <c r="A32" s="2" t="s">
        <v>20</v>
      </c>
      <c r="B32" s="81">
        <v>13399.558925638197</v>
      </c>
      <c r="C32" s="82">
        <v>3.2309999999999999</v>
      </c>
      <c r="D32" s="83">
        <v>4456.8245125348194</v>
      </c>
      <c r="E32" s="8">
        <v>0.33260979240199495</v>
      </c>
      <c r="F32" s="95">
        <v>4.2274704614293557E-2</v>
      </c>
      <c r="G32" s="8">
        <v>4.2274704614293557E-2</v>
      </c>
      <c r="H32" s="8"/>
      <c r="I32" s="8"/>
      <c r="J32" s="96"/>
      <c r="K32" s="95">
        <v>3.8948606690273606E-2</v>
      </c>
      <c r="L32" s="8">
        <v>0</v>
      </c>
      <c r="M32" s="8">
        <v>3.3260979240199495E-2</v>
      </c>
      <c r="N32" s="8">
        <v>5.6876274500741132E-3</v>
      </c>
      <c r="O32" s="8"/>
      <c r="P32" s="95">
        <v>5.4675582312656706E-2</v>
      </c>
      <c r="Q32" s="96">
        <v>1.8225194104218904E-2</v>
      </c>
      <c r="R32" s="95">
        <v>0.13668895578164175</v>
      </c>
      <c r="S32" s="96">
        <v>8.2013373468985046E-2</v>
      </c>
      <c r="T32" s="8">
        <v>2.733779115632835E-2</v>
      </c>
      <c r="U32" s="8">
        <v>1.6402674693797008E-2</v>
      </c>
    </row>
    <row r="33" spans="1:21">
      <c r="A33" s="2" t="s">
        <v>2</v>
      </c>
      <c r="B33" s="81">
        <v>31854.20927605778</v>
      </c>
      <c r="C33" s="82">
        <v>1.6459999999999999</v>
      </c>
      <c r="D33" s="83">
        <v>4942.891859052248</v>
      </c>
      <c r="E33" s="8">
        <v>0.15517232954099469</v>
      </c>
      <c r="F33" s="95">
        <v>1.3434097571220365E-2</v>
      </c>
      <c r="G33" s="8">
        <v>1.3434097571220365E-2</v>
      </c>
      <c r="H33" s="8"/>
      <c r="I33" s="8"/>
      <c r="J33" s="96"/>
      <c r="K33" s="95">
        <v>5.7430767116967055E-2</v>
      </c>
      <c r="L33" s="8">
        <v>3.3585243928050908E-2</v>
      </c>
      <c r="M33" s="8"/>
      <c r="N33" s="8">
        <v>1.6792621964025456E-3</v>
      </c>
      <c r="O33" s="8">
        <v>2.2166260992513599E-2</v>
      </c>
      <c r="P33" s="95">
        <v>1.275389009925984E-2</v>
      </c>
      <c r="Q33" s="96">
        <v>1.7005186799013122E-2</v>
      </c>
      <c r="R33" s="95">
        <v>2.4487468990578892E-2</v>
      </c>
      <c r="S33" s="96">
        <v>1.7855446138963778E-2</v>
      </c>
      <c r="T33" s="8">
        <v>4.8974937981157785E-3</v>
      </c>
      <c r="U33" s="8">
        <v>3.5710892277927555E-3</v>
      </c>
    </row>
    <row r="34" spans="1:21">
      <c r="A34" s="2" t="s">
        <v>16</v>
      </c>
      <c r="B34" s="81">
        <v>48876.098568060908</v>
      </c>
      <c r="C34" s="82">
        <v>346.63400000000001</v>
      </c>
      <c r="D34" s="83">
        <v>7269.9158189906357</v>
      </c>
      <c r="E34" s="8">
        <v>0.14874173741316807</v>
      </c>
      <c r="F34" s="95">
        <v>2.8379923498432467E-2</v>
      </c>
      <c r="G34" s="8">
        <v>1.4874173741316808E-2</v>
      </c>
      <c r="H34" s="8">
        <v>1.0411921618921766E-2</v>
      </c>
      <c r="I34" s="8">
        <v>8.924504244790084E-4</v>
      </c>
      <c r="J34" s="96">
        <v>2.2013777137148871E-3</v>
      </c>
      <c r="K34" s="95">
        <v>6.856994094747047E-3</v>
      </c>
      <c r="L34" s="8"/>
      <c r="M34" s="8"/>
      <c r="N34" s="8">
        <v>4.9828482033411302E-3</v>
      </c>
      <c r="O34" s="8">
        <v>1.8741458914059176E-3</v>
      </c>
      <c r="P34" s="95">
        <v>0</v>
      </c>
      <c r="Q34" s="96">
        <v>6.1126741402671809E-3</v>
      </c>
      <c r="R34" s="95">
        <v>6.1126741402671811E-2</v>
      </c>
      <c r="S34" s="96">
        <v>1.2225348280534362E-2</v>
      </c>
      <c r="T34" s="8">
        <v>1.2225348280534362E-2</v>
      </c>
      <c r="U34" s="8">
        <v>2.4450696561068722E-3</v>
      </c>
    </row>
    <row r="35" spans="1:21">
      <c r="A35" s="2" t="s">
        <v>4</v>
      </c>
      <c r="B35" s="81">
        <v>27980.629828159501</v>
      </c>
      <c r="C35" s="82">
        <v>1177.5250000000001</v>
      </c>
      <c r="D35" s="83">
        <v>6007.5157639965173</v>
      </c>
      <c r="E35" s="90">
        <v>0.21508332584110071</v>
      </c>
      <c r="F35" s="95">
        <v>1.7206666067288059E-2</v>
      </c>
      <c r="G35" s="8">
        <v>8.6033330336440297E-3</v>
      </c>
      <c r="H35" s="8">
        <v>8.6033330336440297E-3</v>
      </c>
      <c r="I35" s="8"/>
      <c r="J35" s="96"/>
      <c r="K35" s="95">
        <v>5.656102200235083E-2</v>
      </c>
      <c r="L35" s="8">
        <v>2.7931368890049789E-2</v>
      </c>
      <c r="M35" s="8">
        <v>0</v>
      </c>
      <c r="N35" s="8">
        <v>1.9319196815617772E-2</v>
      </c>
      <c r="O35" s="8">
        <v>9.3104562966832647E-3</v>
      </c>
      <c r="P35" s="95">
        <v>1.7678081575980883E-2</v>
      </c>
      <c r="Q35" s="96">
        <v>8.8390407879904414E-3</v>
      </c>
      <c r="R35" s="95">
        <v>6.4819632445263217E-2</v>
      </c>
      <c r="S35" s="96">
        <v>4.4195203939952207E-3</v>
      </c>
      <c r="T35" s="8">
        <v>1.2963926489052643E-2</v>
      </c>
      <c r="U35" s="8">
        <v>8.8390407879904414E-4</v>
      </c>
    </row>
    <row r="36" spans="1:21">
      <c r="A36" s="2" t="s">
        <v>8</v>
      </c>
      <c r="B36" s="81">
        <v>32573.579999449135</v>
      </c>
      <c r="C36" s="82">
        <v>362.64100000000002</v>
      </c>
      <c r="D36" s="83">
        <v>9332.9173480108402</v>
      </c>
      <c r="E36" s="8">
        <v>0.28651801085937356</v>
      </c>
      <c r="F36" s="95">
        <v>2.8433183918747398E-2</v>
      </c>
      <c r="G36" s="8">
        <v>8.2788005521325578E-3</v>
      </c>
      <c r="H36" s="8">
        <v>1.7053709002520248E-2</v>
      </c>
      <c r="I36" s="8">
        <v>0</v>
      </c>
      <c r="J36" s="96">
        <v>3.1006743640945907E-3</v>
      </c>
      <c r="K36" s="95">
        <v>8.2090157544191369E-2</v>
      </c>
      <c r="L36" s="8">
        <v>1.9906329417487271E-2</v>
      </c>
      <c r="M36" s="8">
        <v>2.8681237867874965E-2</v>
      </c>
      <c r="N36" s="8">
        <v>1.0247532528119704E-2</v>
      </c>
      <c r="O36" s="8">
        <v>2.325505773070943E-2</v>
      </c>
      <c r="P36" s="95">
        <v>2.3549425550085497E-2</v>
      </c>
      <c r="Q36" s="96">
        <v>1.0989731923373233E-2</v>
      </c>
      <c r="R36" s="95">
        <v>8.320797027696876E-2</v>
      </c>
      <c r="S36" s="96">
        <v>2.3549425550085497E-2</v>
      </c>
      <c r="T36" s="8">
        <v>1.6641594055393751E-2</v>
      </c>
      <c r="U36" s="8">
        <v>4.7098851100170992E-3</v>
      </c>
    </row>
    <row r="37" spans="1:21">
      <c r="A37" s="2" t="s">
        <v>13</v>
      </c>
      <c r="B37" s="81">
        <v>23817.328246283825</v>
      </c>
      <c r="C37" s="82">
        <v>0.55000000000000004</v>
      </c>
      <c r="D37" s="83">
        <v>6938.181818181818</v>
      </c>
      <c r="E37" s="8">
        <v>0.2913081495303475</v>
      </c>
      <c r="F37" s="95">
        <v>3.2085298120274899E-2</v>
      </c>
      <c r="G37" s="8">
        <v>2.2544590425251358E-2</v>
      </c>
      <c r="H37" s="8">
        <v>0</v>
      </c>
      <c r="I37" s="8">
        <v>6.7905392847142643E-3</v>
      </c>
      <c r="J37" s="96">
        <v>2.7501684103092773E-3</v>
      </c>
      <c r="K37" s="95">
        <v>3.7592053031402513E-2</v>
      </c>
      <c r="L37" s="8">
        <v>1.052533589130711E-2</v>
      </c>
      <c r="M37" s="8">
        <v>1.9386989657859222E-2</v>
      </c>
      <c r="N37" s="8">
        <v>4.9974644647740431E-3</v>
      </c>
      <c r="O37" s="8">
        <v>2.6822630174621349E-3</v>
      </c>
      <c r="P37" s="95">
        <v>4.8218814705365737E-2</v>
      </c>
      <c r="Q37" s="96">
        <v>1.1971567788918391E-2</v>
      </c>
      <c r="R37" s="95">
        <v>0.1197156778891839</v>
      </c>
      <c r="S37" s="96">
        <v>0</v>
      </c>
      <c r="T37" s="8">
        <v>2.3943135577836779E-2</v>
      </c>
      <c r="U37" s="8">
        <v>0</v>
      </c>
    </row>
    <row r="38" spans="1:21">
      <c r="A38" s="2" t="s">
        <v>11</v>
      </c>
      <c r="B38" s="81">
        <v>17578.982060432587</v>
      </c>
      <c r="C38" s="82">
        <v>3.742</v>
      </c>
      <c r="D38" s="83">
        <v>7578.5676109032602</v>
      </c>
      <c r="E38" s="8">
        <v>0.43111527077335021</v>
      </c>
      <c r="F38" s="95">
        <v>2.0822867578352815E-2</v>
      </c>
      <c r="G38" s="8">
        <v>7.8894094551523099E-3</v>
      </c>
      <c r="H38" s="8">
        <v>8.6223054154670048E-3</v>
      </c>
      <c r="I38" s="8">
        <v>4.3111527077335024E-3</v>
      </c>
      <c r="J38" s="96">
        <v>0</v>
      </c>
      <c r="K38" s="95">
        <v>5.4622304806983484E-2</v>
      </c>
      <c r="L38" s="8">
        <v>1.5821930437381955E-2</v>
      </c>
      <c r="M38" s="8">
        <v>1.724461083093401E-2</v>
      </c>
      <c r="N38" s="8">
        <v>1.2933458123200507E-2</v>
      </c>
      <c r="O38" s="8">
        <v>8.6223054154670048E-3</v>
      </c>
      <c r="P38" s="95">
        <v>7.0868263688769903E-2</v>
      </c>
      <c r="Q38" s="96">
        <v>1.7717065922192476E-2</v>
      </c>
      <c r="R38" s="95">
        <v>0.17717065922192476</v>
      </c>
      <c r="S38" s="96">
        <v>0</v>
      </c>
      <c r="T38" s="8">
        <v>3.5434131844384952E-2</v>
      </c>
      <c r="U38" s="8">
        <v>0</v>
      </c>
    </row>
    <row r="39" spans="1:21">
      <c r="A39" s="2" t="s">
        <v>15</v>
      </c>
      <c r="B39" s="81">
        <v>11887.30867229441</v>
      </c>
      <c r="C39" s="82">
        <v>10.058</v>
      </c>
      <c r="D39" s="83">
        <v>8077.2618810896802</v>
      </c>
      <c r="E39" s="8">
        <v>0.6794861733434453</v>
      </c>
      <c r="F39" s="95">
        <v>3.3974308667172264E-2</v>
      </c>
      <c r="G39" s="8">
        <v>6.7948617334344531E-3</v>
      </c>
      <c r="H39" s="8">
        <v>1.6987154333586132E-2</v>
      </c>
      <c r="I39" s="8">
        <v>0</v>
      </c>
      <c r="J39" s="96">
        <v>1.019229260015168E-2</v>
      </c>
      <c r="K39" s="95">
        <v>1.6987154333586132E-2</v>
      </c>
      <c r="L39" s="8">
        <v>0</v>
      </c>
      <c r="M39" s="8">
        <v>0</v>
      </c>
      <c r="N39" s="8">
        <v>0</v>
      </c>
      <c r="O39" s="8">
        <v>1.6987154333586132E-2</v>
      </c>
      <c r="P39" s="95">
        <v>0.11169635726193622</v>
      </c>
      <c r="Q39" s="96">
        <v>3.7232119087312068E-2</v>
      </c>
      <c r="R39" s="95">
        <v>0.27924089315484057</v>
      </c>
      <c r="S39" s="96">
        <v>5.5848178630968109E-2</v>
      </c>
      <c r="T39" s="8">
        <v>5.5848178630968116E-2</v>
      </c>
      <c r="U39" s="8">
        <v>1.1169635726193622E-2</v>
      </c>
    </row>
    <row r="40" spans="1:21" s="146" customFormat="1">
      <c r="A40" s="140" t="s">
        <v>17</v>
      </c>
      <c r="B40" s="141">
        <v>39897.407089304121</v>
      </c>
      <c r="C40" s="142">
        <v>7.7889999999999997</v>
      </c>
      <c r="D40" s="143">
        <v>3034.7156245987935</v>
      </c>
      <c r="E40" s="144">
        <v>7.6062978674430043E-2</v>
      </c>
      <c r="F40" s="136">
        <v>1.8807352946211815E-3</v>
      </c>
      <c r="G40" s="137">
        <v>1.385804953931397E-3</v>
      </c>
      <c r="H40" s="137">
        <v>4.9493034068978463E-4</v>
      </c>
      <c r="I40" s="137">
        <v>0</v>
      </c>
      <c r="J40" s="145">
        <v>0</v>
      </c>
      <c r="K40" s="136">
        <v>2.8685954154657519E-2</v>
      </c>
      <c r="L40" s="137">
        <v>5.4640309612152219E-3</v>
      </c>
      <c r="M40" s="137">
        <v>1.6902652603515124E-2</v>
      </c>
      <c r="N40" s="137">
        <v>1.5679393193052376E-3</v>
      </c>
      <c r="O40" s="137">
        <v>4.7513312706219321E-3</v>
      </c>
      <c r="P40" s="136">
        <v>3.1258758359354812E-3</v>
      </c>
      <c r="Q40" s="145">
        <v>2.9174841135397827E-3</v>
      </c>
      <c r="R40" s="136">
        <v>3.9594427255182765E-2</v>
      </c>
      <c r="S40" s="145">
        <v>0</v>
      </c>
      <c r="T40" s="137">
        <v>7.9188854510365524E-3</v>
      </c>
      <c r="U40" s="137">
        <v>0</v>
      </c>
    </row>
    <row r="41" spans="1:21">
      <c r="A41" s="2" t="s">
        <v>1</v>
      </c>
      <c r="B41" s="81">
        <v>21078.640412240045</v>
      </c>
      <c r="C41" s="82">
        <v>56.567</v>
      </c>
      <c r="D41" s="83">
        <v>4560.9631056976687</v>
      </c>
      <c r="E41" s="8">
        <v>0.21637842937200005</v>
      </c>
      <c r="F41" s="95">
        <v>1.4483831116088251E-2</v>
      </c>
      <c r="G41" s="8">
        <v>5.4094607343000006E-3</v>
      </c>
      <c r="H41" s="8">
        <v>0</v>
      </c>
      <c r="I41" s="8">
        <v>0</v>
      </c>
      <c r="J41" s="96">
        <v>9.0743703817882503E-3</v>
      </c>
      <c r="K41" s="95">
        <v>2.5803127702611003E-2</v>
      </c>
      <c r="L41" s="8">
        <v>5.4094607343000006E-3</v>
      </c>
      <c r="M41" s="8">
        <v>0</v>
      </c>
      <c r="N41" s="8">
        <v>0</v>
      </c>
      <c r="O41" s="8">
        <v>2.0393666968311002E-2</v>
      </c>
      <c r="P41" s="95">
        <v>0</v>
      </c>
      <c r="Q41" s="96">
        <v>8.2994466060493152E-3</v>
      </c>
      <c r="R41" s="95">
        <v>4.1497233030246584E-2</v>
      </c>
      <c r="S41" s="96">
        <v>1.659889321209863E-2</v>
      </c>
      <c r="T41" s="8">
        <v>8.2994466060493169E-3</v>
      </c>
      <c r="U41" s="8">
        <v>3.3197786424197261E-3</v>
      </c>
    </row>
    <row r="42" spans="1:21">
      <c r="A42" s="2" t="s">
        <v>7</v>
      </c>
      <c r="B42" s="81">
        <v>11153.537145024622</v>
      </c>
      <c r="C42" s="82">
        <v>9.3789999999999996</v>
      </c>
      <c r="D42" s="83">
        <v>4864.2643291087179</v>
      </c>
      <c r="E42" s="8">
        <v>0.43611853942482925</v>
      </c>
      <c r="F42" s="95">
        <v>2.7257408714051828E-2</v>
      </c>
      <c r="G42" s="8">
        <v>1.7444741576993172E-2</v>
      </c>
      <c r="H42" s="8">
        <v>9.812667137058655E-3</v>
      </c>
      <c r="I42" s="8">
        <v>0</v>
      </c>
      <c r="J42" s="96">
        <v>0</v>
      </c>
      <c r="K42" s="95">
        <v>7.9218244284564851E-2</v>
      </c>
      <c r="L42" s="8">
        <v>3.0528297759738046E-2</v>
      </c>
      <c r="M42" s="8">
        <v>2.6167112365489749E-2</v>
      </c>
      <c r="N42" s="8">
        <v>6.5417780913724372E-3</v>
      </c>
      <c r="O42" s="8">
        <v>1.5981056067964631E-2</v>
      </c>
      <c r="P42" s="95">
        <v>3.584535940478048E-2</v>
      </c>
      <c r="Q42" s="96">
        <v>3.584535940478048E-2</v>
      </c>
      <c r="R42" s="95">
        <v>0.15532989075404877</v>
      </c>
      <c r="S42" s="96">
        <v>0</v>
      </c>
      <c r="T42" s="8">
        <v>3.1065978150809755E-2</v>
      </c>
      <c r="U42" s="8">
        <v>0</v>
      </c>
    </row>
    <row r="43" spans="1:21">
      <c r="A43" s="2" t="s">
        <v>5</v>
      </c>
      <c r="B43" s="81">
        <v>41758.326275234329</v>
      </c>
      <c r="C43" s="82">
        <v>0.59199999999999997</v>
      </c>
      <c r="D43" s="83">
        <v>9324.3243243243251</v>
      </c>
      <c r="E43" s="8">
        <v>0.22329257793682972</v>
      </c>
      <c r="F43" s="95">
        <v>2.7452751876480087E-2</v>
      </c>
      <c r="G43" s="8">
        <v>2.1985142519465251E-2</v>
      </c>
      <c r="H43" s="8">
        <v>2.447041949992654E-3</v>
      </c>
      <c r="I43" s="8">
        <v>0</v>
      </c>
      <c r="J43" s="96">
        <v>3.0205674070221825E-3</v>
      </c>
      <c r="K43" s="95">
        <v>3.5861705657386105E-2</v>
      </c>
      <c r="L43" s="8">
        <v>1.1462862134496841E-2</v>
      </c>
      <c r="M43" s="8">
        <v>1.9836333807127952E-2</v>
      </c>
      <c r="N43" s="8">
        <v>9.3782882733468463E-4</v>
      </c>
      <c r="O43" s="8">
        <v>3.6246808884266191E-3</v>
      </c>
      <c r="P43" s="95">
        <v>1.8352814624944907E-2</v>
      </c>
      <c r="Q43" s="96">
        <v>1.8352814624944907E-2</v>
      </c>
      <c r="R43" s="95">
        <v>7.2799498012281472E-2</v>
      </c>
      <c r="S43" s="96">
        <v>0</v>
      </c>
      <c r="T43" s="8">
        <v>1.4559899602456294E-2</v>
      </c>
      <c r="U43" s="8">
        <v>0</v>
      </c>
    </row>
    <row r="44" spans="1:21">
      <c r="A44" s="2" t="s">
        <v>19</v>
      </c>
      <c r="B44" s="81">
        <v>22374.300986377995</v>
      </c>
      <c r="C44" s="82">
        <v>1.5229999999999999</v>
      </c>
      <c r="D44" s="83">
        <v>5909.389363099147</v>
      </c>
      <c r="E44" s="8">
        <v>0.26411503835122818</v>
      </c>
      <c r="F44" s="95">
        <v>3.4334954985659666E-2</v>
      </c>
      <c r="G44" s="8">
        <v>3.4334954985659666E-2</v>
      </c>
      <c r="H44" s="8"/>
      <c r="I44" s="8"/>
      <c r="J44" s="96"/>
      <c r="K44" s="95">
        <v>4.744386472249229E-2</v>
      </c>
      <c r="L44" s="8"/>
      <c r="M44" s="8">
        <v>2.3770353451610535E-2</v>
      </c>
      <c r="N44" s="8">
        <v>1.6639247416127378E-3</v>
      </c>
      <c r="O44" s="8">
        <v>2.2009586529269015E-2</v>
      </c>
      <c r="P44" s="95">
        <v>4.3416170687873124E-2</v>
      </c>
      <c r="Q44" s="96">
        <v>2.1708085343936562E-2</v>
      </c>
      <c r="R44" s="95">
        <v>0.1628106400795242</v>
      </c>
      <c r="S44" s="96">
        <v>0</v>
      </c>
      <c r="T44" s="8">
        <v>3.2562128015904843E-2</v>
      </c>
      <c r="U44" s="8">
        <v>0</v>
      </c>
    </row>
    <row r="45" spans="1:21">
      <c r="A45" s="2" t="s">
        <v>6</v>
      </c>
      <c r="B45" s="81">
        <v>18500.406599785332</v>
      </c>
      <c r="C45" s="82">
        <v>2273.096</v>
      </c>
      <c r="D45" s="83">
        <v>8754.0447037872582</v>
      </c>
      <c r="E45" s="8">
        <v>0.47318120586002876</v>
      </c>
      <c r="F45" s="95">
        <v>4.6086553063901421E-2</v>
      </c>
      <c r="G45" s="8">
        <v>4.6086553063901421E-2</v>
      </c>
      <c r="H45" s="8"/>
      <c r="I45" s="8"/>
      <c r="J45" s="96"/>
      <c r="K45" s="95">
        <v>7.6810921773169061E-2</v>
      </c>
      <c r="L45" s="8">
        <v>7.1690193654957782E-2</v>
      </c>
      <c r="M45" s="8">
        <v>0</v>
      </c>
      <c r="N45" s="8">
        <v>0</v>
      </c>
      <c r="O45" s="8">
        <v>5.1207281182112695E-3</v>
      </c>
      <c r="P45" s="95">
        <v>3.8891605961098245E-2</v>
      </c>
      <c r="Q45" s="96">
        <v>1.5556642384439302E-2</v>
      </c>
      <c r="R45" s="95">
        <v>9.7229014902745631E-2</v>
      </c>
      <c r="S45" s="96">
        <v>5.8337408941647378E-2</v>
      </c>
      <c r="T45" s="8">
        <v>1.9445802980549126E-2</v>
      </c>
      <c r="U45" s="8">
        <v>1.1667481788329475E-2</v>
      </c>
    </row>
    <row r="46" spans="1:21">
      <c r="A46" s="2" t="s">
        <v>9</v>
      </c>
      <c r="B46" s="81">
        <v>32257.388273899738</v>
      </c>
      <c r="C46" s="82">
        <v>20.154</v>
      </c>
      <c r="D46" s="83">
        <v>4096.4572789520689</v>
      </c>
      <c r="E46" s="8">
        <v>0.12699283786302734</v>
      </c>
      <c r="F46" s="95">
        <v>8.1908640793736717E-3</v>
      </c>
      <c r="G46" s="8">
        <v>3.9442583737923547E-3</v>
      </c>
      <c r="H46" s="8">
        <v>4.177890402902007E-3</v>
      </c>
      <c r="I46" s="8">
        <v>0</v>
      </c>
      <c r="J46" s="96">
        <v>6.8715302679309319E-5</v>
      </c>
      <c r="K46" s="95">
        <v>2.2524876218277593E-2</v>
      </c>
      <c r="L46" s="8">
        <v>9.7575729804619225E-3</v>
      </c>
      <c r="M46" s="8">
        <v>9.7438299199260631E-3</v>
      </c>
      <c r="N46" s="8">
        <v>1.6491672643034235E-3</v>
      </c>
      <c r="O46" s="8">
        <v>1.3743060535861865E-3</v>
      </c>
      <c r="P46" s="95">
        <v>1.0437767495591287E-2</v>
      </c>
      <c r="Q46" s="96">
        <v>6.2626604973547734E-3</v>
      </c>
      <c r="R46" s="95">
        <v>4.0011442066433277E-2</v>
      </c>
      <c r="S46" s="96">
        <v>9.7419163292185376E-3</v>
      </c>
      <c r="T46" s="8">
        <v>8.0022884132866547E-3</v>
      </c>
      <c r="U46" s="8">
        <v>1.9483832658437074E-3</v>
      </c>
    </row>
    <row r="47" spans="1:21">
      <c r="A47" s="2" t="s">
        <v>12</v>
      </c>
      <c r="B47" s="81">
        <v>19369.410535282801</v>
      </c>
      <c r="C47" s="82">
        <v>0.49299999999999999</v>
      </c>
      <c r="D47" s="83">
        <v>4596.3488843813384</v>
      </c>
      <c r="E47" s="8">
        <v>0.23729936830079326</v>
      </c>
      <c r="F47" s="95">
        <v>2.1950191567823379E-2</v>
      </c>
      <c r="G47" s="8">
        <v>1.4831210518799579E-2</v>
      </c>
      <c r="H47" s="8">
        <v>7.1189810490237988E-3</v>
      </c>
      <c r="I47" s="8">
        <v>0</v>
      </c>
      <c r="J47" s="96">
        <v>0</v>
      </c>
      <c r="K47" s="95">
        <v>3.618815366587097E-2</v>
      </c>
      <c r="L47" s="8">
        <v>1.6017707360303546E-2</v>
      </c>
      <c r="M47" s="8">
        <v>1.7797452622559495E-2</v>
      </c>
      <c r="N47" s="8">
        <v>0</v>
      </c>
      <c r="O47" s="8">
        <v>2.3729936830079327E-3</v>
      </c>
      <c r="P47" s="95">
        <v>9.7520288342791746E-3</v>
      </c>
      <c r="Q47" s="96">
        <v>1.560324613484668E-2</v>
      </c>
      <c r="R47" s="95">
        <v>9.752028834279175E-2</v>
      </c>
      <c r="S47" s="96">
        <v>0</v>
      </c>
      <c r="T47" s="8">
        <v>1.9504057668558349E-2</v>
      </c>
      <c r="U47" s="8">
        <v>0</v>
      </c>
    </row>
    <row r="48" spans="1:21">
      <c r="A48" s="2" t="s">
        <v>3</v>
      </c>
      <c r="B48" s="81">
        <v>69279.42526894639</v>
      </c>
      <c r="C48" s="82">
        <v>3.839</v>
      </c>
      <c r="D48" s="83">
        <v>6772.6074498567341</v>
      </c>
      <c r="E48" s="91">
        <v>9.7757846915806731E-2</v>
      </c>
      <c r="F48" s="97">
        <v>5.4646552354316964E-3</v>
      </c>
      <c r="G48" s="8">
        <v>3.8516532428624121E-3</v>
      </c>
      <c r="H48" s="8">
        <v>1.6130019925692839E-3</v>
      </c>
      <c r="I48" s="8"/>
      <c r="J48" s="96"/>
      <c r="K48" s="97">
        <v>7.7033064857248241E-3</v>
      </c>
      <c r="L48" s="8">
        <v>7.7033064857248241E-3</v>
      </c>
      <c r="M48" s="8"/>
      <c r="N48" s="8"/>
      <c r="O48" s="8"/>
      <c r="P48" s="95"/>
      <c r="Q48" s="96">
        <v>3.749616046085738E-3</v>
      </c>
      <c r="R48" s="95">
        <v>2.222986655893687E-2</v>
      </c>
      <c r="S48" s="96"/>
      <c r="T48" s="8">
        <v>4.4459733117873743E-3</v>
      </c>
      <c r="U48" s="90">
        <v>0</v>
      </c>
    </row>
    <row r="49" spans="1:21">
      <c r="A49" s="2" t="s">
        <v>14</v>
      </c>
      <c r="B49" s="81">
        <v>41717.517890633171</v>
      </c>
      <c r="C49" s="82">
        <v>17.292999999999999</v>
      </c>
      <c r="D49" s="83">
        <v>5495.8653790551089</v>
      </c>
      <c r="E49" s="8">
        <v>0.13173998974395107</v>
      </c>
      <c r="F49" s="95">
        <v>2.5853972987250395E-2</v>
      </c>
      <c r="G49" s="8">
        <v>1.9760998461592662E-2</v>
      </c>
      <c r="H49" s="8">
        <v>5.9282995384777968E-3</v>
      </c>
      <c r="I49" s="8">
        <v>0</v>
      </c>
      <c r="J49" s="96">
        <v>1.6467498717993883E-4</v>
      </c>
      <c r="K49" s="95">
        <v>2.5722232997506447E-2</v>
      </c>
      <c r="L49" s="8">
        <v>9.8804992307963309E-3</v>
      </c>
      <c r="M49" s="8">
        <v>6.5869994871975536E-3</v>
      </c>
      <c r="N49" s="8">
        <v>9.0900592923326244E-3</v>
      </c>
      <c r="O49" s="8">
        <v>1.6467498717993883E-4</v>
      </c>
      <c r="P49" s="95">
        <v>1.0827944362516526E-2</v>
      </c>
      <c r="Q49" s="96">
        <v>7.5795610537615684E-3</v>
      </c>
      <c r="R49" s="95">
        <v>6.4606734696348603E-2</v>
      </c>
      <c r="S49" s="96">
        <v>0</v>
      </c>
      <c r="T49" s="8">
        <v>1.2921346939269721E-2</v>
      </c>
      <c r="U49" s="8">
        <v>0</v>
      </c>
    </row>
    <row r="50" spans="1:21">
      <c r="A50" s="4" t="s">
        <v>10</v>
      </c>
      <c r="B50" s="84">
        <v>43705.439247906645</v>
      </c>
      <c r="C50" s="85">
        <v>3.9550000000000001</v>
      </c>
      <c r="D50" s="86">
        <v>8225.2844500632109</v>
      </c>
      <c r="E50" s="9">
        <v>0.18819818749349776</v>
      </c>
      <c r="F50" s="98">
        <v>1.1291891249609869E-2</v>
      </c>
      <c r="G50" s="9">
        <v>7.527927499739912E-3</v>
      </c>
      <c r="H50" s="9">
        <v>0</v>
      </c>
      <c r="I50" s="9">
        <v>9.40990937467489E-4</v>
      </c>
      <c r="J50" s="99">
        <v>2.8229728124024673E-3</v>
      </c>
      <c r="K50" s="98">
        <v>2.9645919484913238E-2</v>
      </c>
      <c r="L50" s="9">
        <v>1.6937836874414802E-2</v>
      </c>
      <c r="M50" s="9">
        <v>0</v>
      </c>
      <c r="N50" s="9">
        <v>5.180155110758527E-3</v>
      </c>
      <c r="O50" s="9">
        <v>7.527927499739912E-3</v>
      </c>
      <c r="P50" s="98">
        <v>1.5468344177547761E-2</v>
      </c>
      <c r="Q50" s="99">
        <v>9.7966179791135824E-3</v>
      </c>
      <c r="R50" s="98">
        <v>7.7341720887738802E-2</v>
      </c>
      <c r="S50" s="99">
        <v>0</v>
      </c>
      <c r="T50" s="9">
        <v>1.546834417754776E-2</v>
      </c>
      <c r="U50" s="9">
        <v>0</v>
      </c>
    </row>
    <row r="52" spans="1:21" ht="15.75">
      <c r="A52" s="121" t="s">
        <v>325</v>
      </c>
    </row>
    <row r="55" spans="1:21" ht="18.75">
      <c r="I55" s="33" t="s">
        <v>98</v>
      </c>
      <c r="N55" s="2"/>
    </row>
    <row r="56" spans="1:21" ht="25.5">
      <c r="I56" s="42"/>
      <c r="J56" s="441" t="s">
        <v>72</v>
      </c>
      <c r="K56" s="442" t="s">
        <v>75</v>
      </c>
      <c r="L56" s="441" t="s">
        <v>76</v>
      </c>
      <c r="M56" s="441" t="s">
        <v>109</v>
      </c>
      <c r="N56" s="475"/>
    </row>
    <row r="57" spans="1:21">
      <c r="I57" s="3" t="s">
        <v>6</v>
      </c>
      <c r="J57" s="6">
        <v>4.6086553063901421E-2</v>
      </c>
      <c r="K57" s="6">
        <v>4.6086553063901421E-2</v>
      </c>
      <c r="L57" s="6"/>
      <c r="M57" s="6">
        <v>0</v>
      </c>
      <c r="N57" s="2"/>
    </row>
    <row r="58" spans="1:21">
      <c r="I58" s="2" t="s">
        <v>20</v>
      </c>
      <c r="J58" s="8">
        <v>4.2274704614293557E-2</v>
      </c>
      <c r="K58" s="8">
        <v>4.2274704614293557E-2</v>
      </c>
      <c r="L58" s="8"/>
      <c r="M58" s="8">
        <v>0</v>
      </c>
    </row>
    <row r="59" spans="1:21">
      <c r="I59" s="2" t="s">
        <v>18</v>
      </c>
      <c r="J59" s="8">
        <v>4.0799440462855635E-2</v>
      </c>
      <c r="K59" s="8">
        <v>2.4259126761697943E-2</v>
      </c>
      <c r="L59" s="8">
        <v>1.6540313701157688E-2</v>
      </c>
      <c r="M59" s="8">
        <v>0</v>
      </c>
    </row>
    <row r="60" spans="1:21">
      <c r="I60" s="2" t="s">
        <v>19</v>
      </c>
      <c r="J60" s="8">
        <v>3.4334954985659666E-2</v>
      </c>
      <c r="K60" s="8">
        <v>3.4334954985659666E-2</v>
      </c>
      <c r="L60" s="8"/>
      <c r="M60" s="8">
        <v>0</v>
      </c>
    </row>
    <row r="61" spans="1:21">
      <c r="I61" s="2" t="s">
        <v>15</v>
      </c>
      <c r="J61" s="8">
        <v>3.3974308667172264E-2</v>
      </c>
      <c r="K61" s="8">
        <v>6.7948617334344531E-3</v>
      </c>
      <c r="L61" s="8">
        <v>1.6987154333586132E-2</v>
      </c>
      <c r="M61" s="8">
        <v>1.019229260015168E-2</v>
      </c>
    </row>
    <row r="62" spans="1:21">
      <c r="I62" s="2" t="s">
        <v>13</v>
      </c>
      <c r="J62" s="8">
        <v>3.2085298120274899E-2</v>
      </c>
      <c r="K62" s="8">
        <v>2.2544590425251358E-2</v>
      </c>
      <c r="L62" s="8">
        <v>0</v>
      </c>
      <c r="M62" s="8">
        <v>9.5407076950235412E-3</v>
      </c>
    </row>
    <row r="63" spans="1:21">
      <c r="I63" s="2" t="s">
        <v>8</v>
      </c>
      <c r="J63" s="8">
        <v>2.8433183918747398E-2</v>
      </c>
      <c r="K63" s="8">
        <v>8.2788005521325578E-3</v>
      </c>
      <c r="L63" s="8">
        <v>1.7053709002520248E-2</v>
      </c>
      <c r="M63" s="8">
        <v>3.1006743640945907E-3</v>
      </c>
    </row>
    <row r="64" spans="1:21">
      <c r="I64" s="2" t="s">
        <v>16</v>
      </c>
      <c r="J64" s="8">
        <v>2.8379923498432467E-2</v>
      </c>
      <c r="K64" s="8">
        <v>1.4874173741316808E-2</v>
      </c>
      <c r="L64" s="8">
        <v>1.0411921618921766E-2</v>
      </c>
      <c r="M64" s="8">
        <v>3.0938281381938954E-3</v>
      </c>
    </row>
    <row r="65" spans="9:13">
      <c r="I65" s="2" t="s">
        <v>5</v>
      </c>
      <c r="J65" s="8">
        <v>2.7452751876480087E-2</v>
      </c>
      <c r="K65" s="8">
        <v>2.1985142519465251E-2</v>
      </c>
      <c r="L65" s="8">
        <v>2.447041949992654E-3</v>
      </c>
      <c r="M65" s="8">
        <v>3.0205674070221825E-3</v>
      </c>
    </row>
    <row r="66" spans="9:13">
      <c r="I66" s="2" t="s">
        <v>7</v>
      </c>
      <c r="J66" s="8">
        <v>2.7257408714051828E-2</v>
      </c>
      <c r="K66" s="8">
        <v>1.7444741576993172E-2</v>
      </c>
      <c r="L66" s="8">
        <v>9.812667137058655E-3</v>
      </c>
      <c r="M66" s="8">
        <v>0</v>
      </c>
    </row>
    <row r="67" spans="9:13">
      <c r="I67" s="2" t="s">
        <v>14</v>
      </c>
      <c r="J67" s="8">
        <v>2.5853972987250395E-2</v>
      </c>
      <c r="K67" s="8">
        <v>1.9760998461592662E-2</v>
      </c>
      <c r="L67" s="8">
        <v>5.9282995384777968E-3</v>
      </c>
      <c r="M67" s="8">
        <v>1.6467498717993883E-4</v>
      </c>
    </row>
    <row r="68" spans="9:13">
      <c r="I68" s="19" t="s">
        <v>124</v>
      </c>
      <c r="J68" s="15">
        <v>2.5455559402396584E-2</v>
      </c>
      <c r="K68" s="15">
        <v>1.6275790190959063E-2</v>
      </c>
      <c r="L68" s="15">
        <v>6.8632218447506783E-3</v>
      </c>
      <c r="M68" s="15">
        <v>2.3165473666868419E-3</v>
      </c>
    </row>
    <row r="69" spans="9:13">
      <c r="I69" s="2" t="s">
        <v>12</v>
      </c>
      <c r="J69" s="8">
        <v>2.1950191567823379E-2</v>
      </c>
      <c r="K69" s="8">
        <v>1.4831210518799579E-2</v>
      </c>
      <c r="L69" s="8">
        <v>7.1189810490237988E-3</v>
      </c>
      <c r="M69" s="8">
        <v>0</v>
      </c>
    </row>
    <row r="70" spans="9:13">
      <c r="I70" s="2" t="s">
        <v>11</v>
      </c>
      <c r="J70" s="8">
        <v>2.0822867578352815E-2</v>
      </c>
      <c r="K70" s="8">
        <v>7.8894094551523099E-3</v>
      </c>
      <c r="L70" s="8">
        <v>8.6223054154670048E-3</v>
      </c>
      <c r="M70" s="8">
        <v>4.3111527077335024E-3</v>
      </c>
    </row>
    <row r="71" spans="9:13">
      <c r="I71" s="2" t="s">
        <v>4</v>
      </c>
      <c r="J71" s="8">
        <v>1.7206666067288059E-2</v>
      </c>
      <c r="K71" s="8">
        <v>8.6033330336440297E-3</v>
      </c>
      <c r="L71" s="8">
        <v>8.6033330336440297E-3</v>
      </c>
      <c r="M71" s="8">
        <v>0</v>
      </c>
    </row>
    <row r="72" spans="9:13">
      <c r="I72" s="2" t="s">
        <v>1</v>
      </c>
      <c r="J72" s="8">
        <v>1.4483831116088251E-2</v>
      </c>
      <c r="K72" s="8">
        <v>5.4094607343000006E-3</v>
      </c>
      <c r="L72" s="8">
        <v>0</v>
      </c>
      <c r="M72" s="8">
        <v>9.0743703817882503E-3</v>
      </c>
    </row>
    <row r="73" spans="9:13">
      <c r="I73" s="2" t="s">
        <v>2</v>
      </c>
      <c r="J73" s="8">
        <v>1.3434097571220365E-2</v>
      </c>
      <c r="K73" s="8">
        <v>1.3434097571220365E-2</v>
      </c>
      <c r="L73" s="8"/>
      <c r="M73" s="8">
        <v>0</v>
      </c>
    </row>
    <row r="74" spans="9:13">
      <c r="I74" s="2" t="s">
        <v>10</v>
      </c>
      <c r="J74" s="8">
        <v>1.1291891249609869E-2</v>
      </c>
      <c r="K74" s="8">
        <v>7.527927499739912E-3</v>
      </c>
      <c r="L74" s="8">
        <v>0</v>
      </c>
      <c r="M74" s="8">
        <v>3.7639637498699564E-3</v>
      </c>
    </row>
    <row r="75" spans="9:13">
      <c r="I75" s="2" t="s">
        <v>9</v>
      </c>
      <c r="J75" s="8">
        <v>8.1908640793736717E-3</v>
      </c>
      <c r="K75" s="8">
        <v>3.9442583737923547E-3</v>
      </c>
      <c r="L75" s="8">
        <v>4.177890402902007E-3</v>
      </c>
      <c r="M75" s="8">
        <v>6.8715302679309319E-5</v>
      </c>
    </row>
    <row r="76" spans="9:13">
      <c r="I76" s="2" t="s">
        <v>3</v>
      </c>
      <c r="J76" s="8">
        <v>5.4646552354316964E-3</v>
      </c>
      <c r="K76" s="8">
        <v>3.8516532428624121E-3</v>
      </c>
      <c r="L76" s="8">
        <v>1.6130019925692839E-3</v>
      </c>
      <c r="M76" s="8">
        <v>0</v>
      </c>
    </row>
    <row r="77" spans="9:13">
      <c r="I77" s="433" t="s">
        <v>17</v>
      </c>
      <c r="J77" s="436">
        <v>1.8807352946211815E-3</v>
      </c>
      <c r="K77" s="436">
        <v>1.385804953931397E-3</v>
      </c>
      <c r="L77" s="436">
        <v>4.9493034068978463E-4</v>
      </c>
      <c r="M77" s="259">
        <v>0</v>
      </c>
    </row>
  </sheetData>
  <mergeCells count="10">
    <mergeCell ref="A28:A29"/>
    <mergeCell ref="B28:D29"/>
    <mergeCell ref="E28:E30"/>
    <mergeCell ref="F28:O28"/>
    <mergeCell ref="P28:Q29"/>
    <mergeCell ref="R28:U28"/>
    <mergeCell ref="F29:J29"/>
    <mergeCell ref="K29:O29"/>
    <mergeCell ref="R29:S29"/>
    <mergeCell ref="T29:U29"/>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showGridLines="0" topLeftCell="A22" workbookViewId="0">
      <selection activeCell="E51" sqref="E51"/>
    </sheetView>
  </sheetViews>
  <sheetFormatPr defaultColWidth="9.140625" defaultRowHeight="15"/>
  <cols>
    <col min="1" max="1" width="13.7109375" customWidth="1"/>
    <col min="2" max="2" width="12.140625" customWidth="1"/>
    <col min="5" max="5" width="12.7109375" customWidth="1"/>
    <col min="6" max="6" width="12.28515625" customWidth="1"/>
    <col min="8" max="8" width="14.140625" customWidth="1"/>
    <col min="14" max="14" width="13.7109375" customWidth="1"/>
    <col min="15" max="15" width="10.42578125" customWidth="1"/>
    <col min="16" max="16" width="13.85546875" customWidth="1"/>
    <col min="17" max="17" width="13.5703125" customWidth="1"/>
    <col min="18" max="18" width="12.85546875" customWidth="1"/>
  </cols>
  <sheetData>
    <row r="1" spans="1:19" ht="18.75">
      <c r="A1" s="526" t="s">
        <v>326</v>
      </c>
      <c r="B1" s="526"/>
      <c r="C1" s="526"/>
      <c r="D1" s="526"/>
      <c r="E1" s="526"/>
      <c r="F1" s="526"/>
      <c r="G1" s="526"/>
      <c r="H1" s="526"/>
      <c r="I1" s="526"/>
      <c r="J1" s="526"/>
      <c r="K1" s="526"/>
    </row>
    <row r="2" spans="1:19">
      <c r="A2" t="s">
        <v>96</v>
      </c>
    </row>
    <row r="4" spans="1:19" s="54" customFormat="1" ht="15" customHeight="1">
      <c r="A4" s="445"/>
      <c r="B4" s="499" t="s">
        <v>69</v>
      </c>
      <c r="C4" s="499"/>
      <c r="D4" s="499"/>
      <c r="E4" s="499"/>
      <c r="F4" s="499"/>
      <c r="G4" s="499"/>
      <c r="H4" s="499"/>
      <c r="I4" s="499"/>
      <c r="J4" s="499"/>
      <c r="K4" s="499"/>
      <c r="L4" s="499"/>
      <c r="M4" s="499"/>
      <c r="N4" s="500" t="s">
        <v>70</v>
      </c>
      <c r="O4" s="492"/>
      <c r="P4" s="499" t="s">
        <v>71</v>
      </c>
      <c r="Q4" s="499"/>
      <c r="R4" s="499"/>
      <c r="S4" s="499"/>
    </row>
    <row r="5" spans="1:19" s="54" customFormat="1">
      <c r="A5" s="447"/>
      <c r="B5" s="497" t="s">
        <v>74</v>
      </c>
      <c r="C5" s="489"/>
      <c r="D5" s="489"/>
      <c r="E5" s="489"/>
      <c r="F5" s="489"/>
      <c r="G5" s="498"/>
      <c r="H5" s="497" t="s">
        <v>73</v>
      </c>
      <c r="I5" s="489"/>
      <c r="J5" s="489"/>
      <c r="K5" s="489"/>
      <c r="L5" s="489"/>
      <c r="M5" s="489"/>
      <c r="N5" s="501"/>
      <c r="O5" s="494"/>
      <c r="P5" s="497" t="s">
        <v>82</v>
      </c>
      <c r="Q5" s="498"/>
      <c r="R5" s="502" t="s">
        <v>83</v>
      </c>
      <c r="S5" s="503"/>
    </row>
    <row r="6" spans="1:19" s="54" customFormat="1" ht="51">
      <c r="A6" s="447"/>
      <c r="B6" s="446" t="s">
        <v>72</v>
      </c>
      <c r="C6" s="447" t="s">
        <v>75</v>
      </c>
      <c r="D6" s="447" t="s">
        <v>76</v>
      </c>
      <c r="E6" s="447" t="s">
        <v>78</v>
      </c>
      <c r="F6" s="447" t="s">
        <v>77</v>
      </c>
      <c r="G6" s="444" t="s">
        <v>66</v>
      </c>
      <c r="H6" s="446" t="s">
        <v>72</v>
      </c>
      <c r="I6" s="447" t="s">
        <v>75</v>
      </c>
      <c r="J6" s="447" t="s">
        <v>76</v>
      </c>
      <c r="K6" s="447" t="s">
        <v>78</v>
      </c>
      <c r="L6" s="447" t="s">
        <v>77</v>
      </c>
      <c r="M6" s="447" t="s">
        <v>63</v>
      </c>
      <c r="N6" s="446" t="s">
        <v>21</v>
      </c>
      <c r="O6" s="444" t="s">
        <v>22</v>
      </c>
      <c r="P6" s="446" t="s">
        <v>79</v>
      </c>
      <c r="Q6" s="444" t="s">
        <v>80</v>
      </c>
      <c r="R6" s="447" t="s">
        <v>79</v>
      </c>
      <c r="S6" s="447" t="s">
        <v>80</v>
      </c>
    </row>
    <row r="7" spans="1:19" s="35" customFormat="1">
      <c r="A7" s="43" t="s">
        <v>18</v>
      </c>
      <c r="B7" s="64">
        <v>0.2002054794520548</v>
      </c>
      <c r="C7" s="56">
        <v>0.11904109589041097</v>
      </c>
      <c r="D7" s="56">
        <v>8.1164383561643835E-2</v>
      </c>
      <c r="E7" s="56"/>
      <c r="F7" s="56">
        <v>0</v>
      </c>
      <c r="G7" s="65"/>
      <c r="H7" s="64">
        <v>0.28136986301369865</v>
      </c>
      <c r="I7" s="56">
        <v>0.11005890410958905</v>
      </c>
      <c r="J7" s="56">
        <v>0.11363013698630138</v>
      </c>
      <c r="K7" s="56">
        <v>9.6315068493150694E-3</v>
      </c>
      <c r="L7" s="56">
        <v>4.8049315068493158E-2</v>
      </c>
      <c r="M7" s="56"/>
      <c r="N7" s="64">
        <v>8.2191780821917804E-2</v>
      </c>
      <c r="O7" s="65">
        <v>3.8356164383561646E-2</v>
      </c>
      <c r="P7" s="64">
        <v>0.41095890410958902</v>
      </c>
      <c r="Q7" s="65">
        <v>0.16438356164383561</v>
      </c>
      <c r="R7" s="57">
        <f>+P7/5</f>
        <v>8.2191780821917804E-2</v>
      </c>
      <c r="S7" s="57">
        <f>+Q7/5</f>
        <v>3.287671232876712E-2</v>
      </c>
    </row>
    <row r="8" spans="1:19" s="35" customFormat="1">
      <c r="A8" s="44" t="s">
        <v>20</v>
      </c>
      <c r="B8" s="66">
        <v>0.12709999999999999</v>
      </c>
      <c r="C8" s="58">
        <v>0.12709999999999999</v>
      </c>
      <c r="D8" s="58"/>
      <c r="E8" s="58"/>
      <c r="F8" s="58">
        <v>0</v>
      </c>
      <c r="G8" s="67"/>
      <c r="H8" s="66">
        <v>0.14710000000000001</v>
      </c>
      <c r="I8" s="58">
        <v>0.03</v>
      </c>
      <c r="J8" s="58">
        <v>0.1</v>
      </c>
      <c r="K8" s="58">
        <v>1.7100000000000001E-2</v>
      </c>
      <c r="L8" s="58">
        <v>0</v>
      </c>
      <c r="M8" s="58"/>
      <c r="N8" s="66">
        <v>0.16438356164383561</v>
      </c>
      <c r="O8" s="67">
        <v>5.4794520547945202E-2</v>
      </c>
      <c r="P8" s="66">
        <v>0.41095890410958902</v>
      </c>
      <c r="Q8" s="67">
        <v>0.24657534246575344</v>
      </c>
      <c r="R8" s="59">
        <f t="shared" ref="R8:S26" si="0">+P8/5</f>
        <v>8.2191780821917804E-2</v>
      </c>
      <c r="S8" s="59">
        <f t="shared" si="0"/>
        <v>4.9315068493150691E-2</v>
      </c>
    </row>
    <row r="9" spans="1:19" s="35" customFormat="1">
      <c r="A9" s="44" t="s">
        <v>2</v>
      </c>
      <c r="B9" s="66">
        <v>9.7397260273972608E-2</v>
      </c>
      <c r="C9" s="58">
        <v>9.7397260273972608E-2</v>
      </c>
      <c r="D9" s="58"/>
      <c r="E9" s="58"/>
      <c r="F9" s="58">
        <v>0</v>
      </c>
      <c r="G9" s="67"/>
      <c r="H9" s="66">
        <v>0.37010958904109592</v>
      </c>
      <c r="I9" s="58">
        <v>0.21643835616438356</v>
      </c>
      <c r="J9" s="58"/>
      <c r="K9" s="58">
        <v>1.0821917808219178E-2</v>
      </c>
      <c r="L9" s="58">
        <v>0.13202739726027396</v>
      </c>
      <c r="M9" s="58">
        <v>1.0821917808219178E-2</v>
      </c>
      <c r="N9" s="66">
        <v>8.2191780821917804E-2</v>
      </c>
      <c r="O9" s="67">
        <v>0.1095890410958904</v>
      </c>
      <c r="P9" s="66">
        <v>0.15780821917808219</v>
      </c>
      <c r="Q9" s="67">
        <v>0.11506849315068493</v>
      </c>
      <c r="R9" s="59">
        <f t="shared" si="0"/>
        <v>3.1561643835616437E-2</v>
      </c>
      <c r="S9" s="59">
        <f t="shared" si="0"/>
        <v>2.3013698630136987E-2</v>
      </c>
    </row>
    <row r="10" spans="1:19" s="35" customFormat="1">
      <c r="A10" s="44" t="s">
        <v>16</v>
      </c>
      <c r="B10" s="66">
        <v>0.1908</v>
      </c>
      <c r="C10" s="58">
        <v>0.1</v>
      </c>
      <c r="D10" s="58">
        <v>7.0000000000000007E-2</v>
      </c>
      <c r="E10" s="58">
        <v>5.9999999999999993E-3</v>
      </c>
      <c r="F10" s="58">
        <v>1.4800000000000001E-2</v>
      </c>
      <c r="G10" s="67"/>
      <c r="H10" s="66">
        <v>4.6100000000000002E-2</v>
      </c>
      <c r="I10" s="58"/>
      <c r="J10" s="58"/>
      <c r="K10" s="58">
        <v>3.3500000000000002E-2</v>
      </c>
      <c r="L10" s="58">
        <v>1.2599999999999998E-2</v>
      </c>
      <c r="M10" s="58"/>
      <c r="N10" s="66">
        <v>0</v>
      </c>
      <c r="O10" s="67">
        <v>4.1095890410958902E-2</v>
      </c>
      <c r="P10" s="66">
        <v>0.41095890410958902</v>
      </c>
      <c r="Q10" s="67">
        <v>8.2191780821917804E-2</v>
      </c>
      <c r="R10" s="59">
        <f t="shared" si="0"/>
        <v>8.2191780821917804E-2</v>
      </c>
      <c r="S10" s="59">
        <f t="shared" si="0"/>
        <v>1.643835616438356E-2</v>
      </c>
    </row>
    <row r="11" spans="1:19" s="35" customFormat="1">
      <c r="A11" s="44" t="s">
        <v>4</v>
      </c>
      <c r="B11" s="66">
        <v>0.08</v>
      </c>
      <c r="C11" s="58">
        <v>0.04</v>
      </c>
      <c r="D11" s="58">
        <v>0.04</v>
      </c>
      <c r="E11" s="58"/>
      <c r="F11" s="58">
        <v>0</v>
      </c>
      <c r="G11" s="67"/>
      <c r="H11" s="66">
        <v>0.26673863013698629</v>
      </c>
      <c r="I11" s="58">
        <v>0.1298630136986301</v>
      </c>
      <c r="J11" s="58">
        <v>0</v>
      </c>
      <c r="K11" s="58">
        <v>9.3587945205479445E-2</v>
      </c>
      <c r="L11" s="58">
        <v>4.3287671232876711E-2</v>
      </c>
      <c r="M11" s="58">
        <v>0</v>
      </c>
      <c r="N11" s="66">
        <v>8.2191780821917804E-2</v>
      </c>
      <c r="O11" s="67">
        <v>4.1095890410958902E-2</v>
      </c>
      <c r="P11" s="66">
        <v>0.30136986301369867</v>
      </c>
      <c r="Q11" s="67">
        <v>2.0547945205479451E-2</v>
      </c>
      <c r="R11" s="59">
        <f t="shared" si="0"/>
        <v>6.0273972602739735E-2</v>
      </c>
      <c r="S11" s="59">
        <f t="shared" si="0"/>
        <v>4.10958904109589E-3</v>
      </c>
    </row>
    <row r="12" spans="1:19" s="35" customFormat="1">
      <c r="A12" s="44" t="s">
        <v>8</v>
      </c>
      <c r="B12" s="66">
        <v>9.9236986301369859E-2</v>
      </c>
      <c r="C12" s="58">
        <v>2.889452054794521E-2</v>
      </c>
      <c r="D12" s="58">
        <v>5.9520547945205476E-2</v>
      </c>
      <c r="E12" s="58"/>
      <c r="F12" s="58">
        <v>1.0821917808219178E-2</v>
      </c>
      <c r="G12" s="67"/>
      <c r="H12" s="66">
        <v>0.28650958904109597</v>
      </c>
      <c r="I12" s="58">
        <v>6.9476712328767121E-2</v>
      </c>
      <c r="J12" s="58">
        <v>0.1001027397260274</v>
      </c>
      <c r="K12" s="58">
        <v>3.5765753424657536E-2</v>
      </c>
      <c r="L12" s="58">
        <v>6.4931506849315077E-2</v>
      </c>
      <c r="M12" s="58">
        <v>1.6232876712328769E-2</v>
      </c>
      <c r="N12" s="66">
        <v>8.2191780821917804E-2</v>
      </c>
      <c r="O12" s="67">
        <v>3.8356164383561646E-2</v>
      </c>
      <c r="P12" s="66">
        <v>0.29041095890410962</v>
      </c>
      <c r="Q12" s="67">
        <v>8.2191780821917804E-2</v>
      </c>
      <c r="R12" s="59">
        <f t="shared" si="0"/>
        <v>5.8082191780821926E-2</v>
      </c>
      <c r="S12" s="59">
        <f t="shared" si="0"/>
        <v>1.643835616438356E-2</v>
      </c>
    </row>
    <row r="13" spans="1:19" s="35" customFormat="1">
      <c r="A13" s="44" t="s">
        <v>13</v>
      </c>
      <c r="B13" s="66">
        <v>0.10604325649442674</v>
      </c>
      <c r="C13" s="58">
        <v>7.4510817261692439E-2</v>
      </c>
      <c r="D13" s="58"/>
      <c r="E13" s="58">
        <v>2.2443017247497723E-2</v>
      </c>
      <c r="F13" s="58">
        <v>9.0894219852365767E-3</v>
      </c>
      <c r="G13" s="67"/>
      <c r="H13" s="66">
        <v>0.12444799141173792</v>
      </c>
      <c r="I13" s="58">
        <v>3.4786676733621472E-2</v>
      </c>
      <c r="J13" s="58">
        <v>6.4074814241605993E-2</v>
      </c>
      <c r="K13" s="58">
        <v>1.6721508623748858E-2</v>
      </c>
      <c r="L13" s="58">
        <v>8.8649918127616002E-3</v>
      </c>
      <c r="M13" s="58"/>
      <c r="N13" s="66">
        <v>0.12215086237488608</v>
      </c>
      <c r="O13" s="67">
        <v>4.1095890410958909E-2</v>
      </c>
      <c r="P13" s="66">
        <v>0.41095890410958907</v>
      </c>
      <c r="Q13" s="67">
        <v>0</v>
      </c>
      <c r="R13" s="59">
        <f t="shared" si="0"/>
        <v>8.2191780821917818E-2</v>
      </c>
      <c r="S13" s="59">
        <f t="shared" si="0"/>
        <v>0</v>
      </c>
    </row>
    <row r="14" spans="1:19" s="35" customFormat="1">
      <c r="A14" s="44" t="s">
        <v>11</v>
      </c>
      <c r="B14" s="66">
        <v>4.8300000000000003E-2</v>
      </c>
      <c r="C14" s="58">
        <v>1.83E-2</v>
      </c>
      <c r="D14" s="58">
        <v>0.02</v>
      </c>
      <c r="E14" s="58">
        <v>0.01</v>
      </c>
      <c r="F14" s="58">
        <v>0</v>
      </c>
      <c r="G14" s="67"/>
      <c r="H14" s="66">
        <v>0.12670000000000001</v>
      </c>
      <c r="I14" s="58">
        <v>3.6700000000000003E-2</v>
      </c>
      <c r="J14" s="58">
        <v>0.04</v>
      </c>
      <c r="K14" s="58">
        <v>0.03</v>
      </c>
      <c r="L14" s="58">
        <v>0.01</v>
      </c>
      <c r="M14" s="58">
        <v>0.01</v>
      </c>
      <c r="N14" s="66">
        <v>0.16438356164383561</v>
      </c>
      <c r="O14" s="67">
        <v>4.1095890410958902E-2</v>
      </c>
      <c r="P14" s="66">
        <v>0.41095890410958907</v>
      </c>
      <c r="Q14" s="67">
        <v>0</v>
      </c>
      <c r="R14" s="59">
        <f t="shared" si="0"/>
        <v>8.2191780821917818E-2</v>
      </c>
      <c r="S14" s="59">
        <f t="shared" si="0"/>
        <v>0</v>
      </c>
    </row>
    <row r="15" spans="1:19" s="35" customFormat="1">
      <c r="A15" s="44" t="s">
        <v>15</v>
      </c>
      <c r="B15" s="66">
        <v>3.6509645310425706E-2</v>
      </c>
      <c r="C15" s="58">
        <v>7.3019290620851404E-3</v>
      </c>
      <c r="D15" s="58">
        <v>1.8254822655212853E-2</v>
      </c>
      <c r="E15" s="58"/>
      <c r="F15" s="58">
        <v>1.0952893593127712E-2</v>
      </c>
      <c r="G15" s="67"/>
      <c r="H15" s="66">
        <v>7.0828711902225866E-2</v>
      </c>
      <c r="I15" s="58">
        <v>1.4603858124170281E-2</v>
      </c>
      <c r="J15" s="58">
        <v>3.6509645310425706E-2</v>
      </c>
      <c r="K15" s="58">
        <v>1.4603858124170282E-3</v>
      </c>
      <c r="L15" s="58">
        <v>1.0952893593127712E-2</v>
      </c>
      <c r="M15" s="58">
        <v>7.3019290620851404E-3</v>
      </c>
      <c r="N15" s="66">
        <v>0.16438356164383561</v>
      </c>
      <c r="O15" s="67">
        <v>5.4794520547945202E-2</v>
      </c>
      <c r="P15" s="66">
        <v>0.41095890410958902</v>
      </c>
      <c r="Q15" s="67">
        <v>8.2191780821917804E-2</v>
      </c>
      <c r="R15" s="59">
        <f t="shared" si="0"/>
        <v>8.2191780821917804E-2</v>
      </c>
      <c r="S15" s="59">
        <f t="shared" si="0"/>
        <v>1.643835616438356E-2</v>
      </c>
    </row>
    <row r="16" spans="1:19" s="138" customFormat="1">
      <c r="A16" s="132" t="s">
        <v>17</v>
      </c>
      <c r="B16" s="133">
        <v>2.5954449665801082E-2</v>
      </c>
      <c r="C16" s="128">
        <v>1.821917808219178E-2</v>
      </c>
      <c r="D16" s="128">
        <v>7.7352715836093025E-3</v>
      </c>
      <c r="E16" s="128"/>
      <c r="F16" s="128">
        <v>0</v>
      </c>
      <c r="G16" s="134"/>
      <c r="H16" s="133">
        <v>0.22642374979658114</v>
      </c>
      <c r="I16" s="128">
        <v>7.1835616438356176E-2</v>
      </c>
      <c r="J16" s="128">
        <v>7.1508681303430424E-2</v>
      </c>
      <c r="K16" s="128">
        <v>2.0613698630136987E-2</v>
      </c>
      <c r="L16" s="128">
        <v>6.246575342465753E-2</v>
      </c>
      <c r="M16" s="128"/>
      <c r="N16" s="133">
        <v>4.1095890410958902E-2</v>
      </c>
      <c r="O16" s="134">
        <v>3.8356164383561639E-2</v>
      </c>
      <c r="P16" s="133">
        <v>0.52054794520547942</v>
      </c>
      <c r="Q16" s="134">
        <v>0</v>
      </c>
      <c r="R16" s="130">
        <v>0.10410958904109588</v>
      </c>
      <c r="S16" s="130">
        <v>0</v>
      </c>
    </row>
    <row r="17" spans="1:22" s="35" customFormat="1">
      <c r="A17" s="44" t="s">
        <v>1</v>
      </c>
      <c r="B17" s="66">
        <v>6.6937499999999997E-2</v>
      </c>
      <c r="C17" s="58">
        <v>2.5000000000000001E-2</v>
      </c>
      <c r="D17" s="58"/>
      <c r="E17" s="58"/>
      <c r="F17" s="58">
        <v>4.1937500000000003E-2</v>
      </c>
      <c r="G17" s="67"/>
      <c r="H17" s="66">
        <v>0.11924999999999999</v>
      </c>
      <c r="I17" s="58">
        <v>2.5000000000000001E-2</v>
      </c>
      <c r="J17" s="58"/>
      <c r="K17" s="58"/>
      <c r="L17" s="58">
        <v>6.4249999999999988E-2</v>
      </c>
      <c r="M17" s="58">
        <v>0.03</v>
      </c>
      <c r="N17" s="66">
        <v>0</v>
      </c>
      <c r="O17" s="67">
        <v>3.8356164383561646E-2</v>
      </c>
      <c r="P17" s="66">
        <v>0.19178082191780824</v>
      </c>
      <c r="Q17" s="67">
        <v>7.6712328767123292E-2</v>
      </c>
      <c r="R17" s="59">
        <f t="shared" si="0"/>
        <v>3.8356164383561646E-2</v>
      </c>
      <c r="S17" s="59">
        <f t="shared" si="0"/>
        <v>1.5342465753424659E-2</v>
      </c>
    </row>
    <row r="18" spans="1:22" s="35" customFormat="1">
      <c r="A18" s="44" t="s">
        <v>7</v>
      </c>
      <c r="B18" s="66">
        <v>6.25E-2</v>
      </c>
      <c r="C18" s="58">
        <v>0.04</v>
      </c>
      <c r="D18" s="58">
        <v>2.2499999999999999E-2</v>
      </c>
      <c r="E18" s="58"/>
      <c r="F18" s="58">
        <v>0</v>
      </c>
      <c r="G18" s="67"/>
      <c r="H18" s="66">
        <v>0.18164383561643838</v>
      </c>
      <c r="I18" s="58">
        <v>7.0000000000000007E-2</v>
      </c>
      <c r="J18" s="58">
        <v>0.06</v>
      </c>
      <c r="K18" s="58">
        <v>1.4999999999999999E-2</v>
      </c>
      <c r="L18" s="58">
        <v>1.5000000000000003E-2</v>
      </c>
      <c r="M18" s="58">
        <v>2.1643835616438355E-2</v>
      </c>
      <c r="N18" s="66">
        <v>8.2191780821917804E-2</v>
      </c>
      <c r="O18" s="67">
        <v>8.2191780821917804E-2</v>
      </c>
      <c r="P18" s="66">
        <v>0.35616438356164382</v>
      </c>
      <c r="Q18" s="67">
        <v>0</v>
      </c>
      <c r="R18" s="59">
        <f t="shared" si="0"/>
        <v>7.1232876712328766E-2</v>
      </c>
      <c r="S18" s="59">
        <f t="shared" si="0"/>
        <v>0</v>
      </c>
    </row>
    <row r="19" spans="1:22" s="35" customFormat="1">
      <c r="A19" s="44" t="s">
        <v>5</v>
      </c>
      <c r="B19" s="66">
        <v>0.12294520547945205</v>
      </c>
      <c r="C19" s="58">
        <v>9.8458904109589032E-2</v>
      </c>
      <c r="D19" s="58">
        <v>1.0958904109589039E-2</v>
      </c>
      <c r="E19" s="58"/>
      <c r="F19" s="58">
        <v>1.3527397260273974E-2</v>
      </c>
      <c r="G19" s="67"/>
      <c r="H19" s="66">
        <v>0.16060410958904106</v>
      </c>
      <c r="I19" s="58">
        <v>5.1335616438356164E-2</v>
      </c>
      <c r="J19" s="58">
        <v>8.8835616438356163E-2</v>
      </c>
      <c r="K19" s="58">
        <v>4.1999999999999997E-3</v>
      </c>
      <c r="L19" s="58">
        <v>1.6232876712328769E-2</v>
      </c>
      <c r="M19" s="58"/>
      <c r="N19" s="66">
        <v>8.2191780821917804E-2</v>
      </c>
      <c r="O19" s="67">
        <v>8.2191780821917804E-2</v>
      </c>
      <c r="P19" s="66">
        <v>0.32602739726027402</v>
      </c>
      <c r="Q19" s="67">
        <v>0</v>
      </c>
      <c r="R19" s="59">
        <f t="shared" si="0"/>
        <v>6.5205479452054807E-2</v>
      </c>
      <c r="S19" s="59">
        <f t="shared" si="0"/>
        <v>0</v>
      </c>
    </row>
    <row r="20" spans="1:22" s="35" customFormat="1">
      <c r="A20" s="44" t="s">
        <v>19</v>
      </c>
      <c r="B20" s="66">
        <v>0.13</v>
      </c>
      <c r="C20" s="58">
        <v>0.13</v>
      </c>
      <c r="D20" s="58"/>
      <c r="E20" s="58"/>
      <c r="F20" s="58">
        <v>0</v>
      </c>
      <c r="G20" s="67"/>
      <c r="H20" s="66">
        <v>0.17963333333333331</v>
      </c>
      <c r="I20" s="58"/>
      <c r="J20" s="58">
        <v>0.09</v>
      </c>
      <c r="K20" s="58">
        <v>6.3E-3</v>
      </c>
      <c r="L20" s="58">
        <v>8.3333333333333329E-2</v>
      </c>
      <c r="M20" s="58"/>
      <c r="N20" s="66">
        <v>0.16438356164383561</v>
      </c>
      <c r="O20" s="67">
        <v>8.2191780821917804E-2</v>
      </c>
      <c r="P20" s="66">
        <v>0.61643835616438358</v>
      </c>
      <c r="Q20" s="67">
        <v>0</v>
      </c>
      <c r="R20" s="59">
        <f t="shared" si="0"/>
        <v>0.12328767123287672</v>
      </c>
      <c r="S20" s="59">
        <f t="shared" si="0"/>
        <v>0</v>
      </c>
    </row>
    <row r="21" spans="1:22" s="35" customFormat="1">
      <c r="A21" s="44" t="s">
        <v>6</v>
      </c>
      <c r="B21" s="66">
        <v>9.7397260273972594E-2</v>
      </c>
      <c r="C21" s="58">
        <v>9.7397260273972594E-2</v>
      </c>
      <c r="D21" s="58"/>
      <c r="E21" s="58"/>
      <c r="F21" s="58">
        <v>0</v>
      </c>
      <c r="G21" s="67"/>
      <c r="H21" s="66">
        <v>0.1623287671232877</v>
      </c>
      <c r="I21" s="58">
        <v>0.15150684931506853</v>
      </c>
      <c r="J21" s="58"/>
      <c r="K21" s="58"/>
      <c r="L21" s="58">
        <v>0</v>
      </c>
      <c r="M21" s="58">
        <v>1.0821917808219178E-2</v>
      </c>
      <c r="N21" s="66">
        <v>8.2191780821917804E-2</v>
      </c>
      <c r="O21" s="67">
        <v>3.287671232876712E-2</v>
      </c>
      <c r="P21" s="66">
        <v>0.20547945205479454</v>
      </c>
      <c r="Q21" s="67">
        <v>0.12328767123287672</v>
      </c>
      <c r="R21" s="59">
        <f t="shared" si="0"/>
        <v>4.1095890410958909E-2</v>
      </c>
      <c r="S21" s="59">
        <f t="shared" si="0"/>
        <v>2.4657534246575345E-2</v>
      </c>
    </row>
    <row r="22" spans="1:22" s="35" customFormat="1">
      <c r="A22" s="44" t="s">
        <v>9</v>
      </c>
      <c r="B22" s="66">
        <v>6.4498630136986312E-2</v>
      </c>
      <c r="C22" s="58">
        <v>3.1058904109589044E-2</v>
      </c>
      <c r="D22" s="58">
        <v>3.2898630136986302E-2</v>
      </c>
      <c r="E22" s="58"/>
      <c r="F22" s="58">
        <v>0</v>
      </c>
      <c r="G22" s="67">
        <v>5.4109589041095895E-4</v>
      </c>
      <c r="H22" s="66">
        <v>0.1773712328767123</v>
      </c>
      <c r="I22" s="58">
        <v>7.6835616438356166E-2</v>
      </c>
      <c r="J22" s="58">
        <v>7.6727397260273972E-2</v>
      </c>
      <c r="K22" s="58">
        <v>1.2986301369863014E-2</v>
      </c>
      <c r="L22" s="58">
        <v>0</v>
      </c>
      <c r="M22" s="58">
        <v>1.0821917808219178E-2</v>
      </c>
      <c r="N22" s="66">
        <v>8.2191780821917804E-2</v>
      </c>
      <c r="O22" s="67">
        <v>4.9315068493150691E-2</v>
      </c>
      <c r="P22" s="66">
        <v>0.31506849315068491</v>
      </c>
      <c r="Q22" s="67">
        <v>7.6712328767123278E-2</v>
      </c>
      <c r="R22" s="59">
        <f t="shared" si="0"/>
        <v>6.3013698630136977E-2</v>
      </c>
      <c r="S22" s="59">
        <f t="shared" si="0"/>
        <v>1.5342465753424656E-2</v>
      </c>
    </row>
    <row r="23" spans="1:22" s="35" customFormat="1">
      <c r="A23" s="44" t="s">
        <v>12</v>
      </c>
      <c r="B23" s="66">
        <v>9.2499999999999999E-2</v>
      </c>
      <c r="C23" s="58">
        <v>6.25E-2</v>
      </c>
      <c r="D23" s="58">
        <v>0.03</v>
      </c>
      <c r="E23" s="58"/>
      <c r="F23" s="58">
        <v>0</v>
      </c>
      <c r="G23" s="67"/>
      <c r="H23" s="66">
        <v>0.1525</v>
      </c>
      <c r="I23" s="58">
        <v>6.7500000000000004E-2</v>
      </c>
      <c r="J23" s="58">
        <v>7.4999999999999997E-2</v>
      </c>
      <c r="K23" s="58"/>
      <c r="L23" s="58">
        <v>0</v>
      </c>
      <c r="M23" s="58">
        <v>0.01</v>
      </c>
      <c r="N23" s="66">
        <v>4.1095890410958909E-2</v>
      </c>
      <c r="O23" s="67">
        <v>6.5753424657534254E-2</v>
      </c>
      <c r="P23" s="66">
        <v>0.41095890410958907</v>
      </c>
      <c r="Q23" s="67">
        <v>0</v>
      </c>
      <c r="R23" s="59">
        <f t="shared" si="0"/>
        <v>8.2191780821917818E-2</v>
      </c>
      <c r="S23" s="59">
        <f t="shared" si="0"/>
        <v>0</v>
      </c>
    </row>
    <row r="24" spans="1:22" s="35" customFormat="1">
      <c r="A24" s="44" t="s">
        <v>67</v>
      </c>
      <c r="B24" s="66">
        <v>4.5308415327465018E-2</v>
      </c>
      <c r="C24" s="58">
        <v>3.6607427747120828E-2</v>
      </c>
      <c r="D24" s="58">
        <v>8.7009875803441897E-3</v>
      </c>
      <c r="E24" s="58"/>
      <c r="F24" s="58">
        <v>0</v>
      </c>
      <c r="G24" s="67"/>
      <c r="H24" s="66">
        <v>7.3214855494241657E-2</v>
      </c>
      <c r="I24" s="58">
        <v>7.3214855494241657E-2</v>
      </c>
      <c r="J24" s="58"/>
      <c r="K24" s="58"/>
      <c r="L24" s="58">
        <v>0</v>
      </c>
      <c r="M24" s="58"/>
      <c r="N24" s="66">
        <v>0</v>
      </c>
      <c r="O24" s="67">
        <v>3.8356164383561646E-2</v>
      </c>
      <c r="P24" s="66">
        <v>0.22739726027397264</v>
      </c>
      <c r="Q24" s="67"/>
      <c r="R24" s="59">
        <f t="shared" si="0"/>
        <v>4.5479452054794527E-2</v>
      </c>
      <c r="S24" s="59">
        <f t="shared" si="0"/>
        <v>0</v>
      </c>
    </row>
    <row r="25" spans="1:22" s="35" customFormat="1">
      <c r="A25" s="44" t="s">
        <v>14</v>
      </c>
      <c r="B25" s="66">
        <v>0.19625000000000004</v>
      </c>
      <c r="C25" s="58">
        <v>0.15</v>
      </c>
      <c r="D25" s="58">
        <v>4.4999999999999998E-2</v>
      </c>
      <c r="E25" s="58"/>
      <c r="F25" s="58">
        <v>1.25E-3</v>
      </c>
      <c r="G25" s="67"/>
      <c r="H25" s="66">
        <v>0.19525000000000003</v>
      </c>
      <c r="I25" s="58">
        <v>7.4999999999999997E-2</v>
      </c>
      <c r="J25" s="58">
        <v>0.05</v>
      </c>
      <c r="K25" s="58">
        <v>6.9000000000000006E-2</v>
      </c>
      <c r="L25" s="58">
        <v>1.25E-3</v>
      </c>
      <c r="M25" s="58"/>
      <c r="N25" s="66">
        <v>8.2191780821917804E-2</v>
      </c>
      <c r="O25" s="67">
        <v>5.7534246575342472E-2</v>
      </c>
      <c r="P25" s="66">
        <v>0.49041095890410963</v>
      </c>
      <c r="Q25" s="67">
        <v>0</v>
      </c>
      <c r="R25" s="59">
        <f t="shared" si="0"/>
        <v>9.808219178082192E-2</v>
      </c>
      <c r="S25" s="59">
        <f t="shared" si="0"/>
        <v>0</v>
      </c>
    </row>
    <row r="26" spans="1:22" s="35" customFormat="1">
      <c r="A26" s="45" t="s">
        <v>10</v>
      </c>
      <c r="B26" s="68">
        <v>6.0000000000000012E-2</v>
      </c>
      <c r="C26" s="60">
        <v>0.04</v>
      </c>
      <c r="D26" s="60"/>
      <c r="E26" s="60">
        <v>5.0000000000000001E-3</v>
      </c>
      <c r="F26" s="60">
        <v>1.0000000000000002E-2</v>
      </c>
      <c r="G26" s="69">
        <v>5.0000000000000001E-3</v>
      </c>
      <c r="H26" s="68">
        <v>0.157525</v>
      </c>
      <c r="I26" s="60">
        <v>9.0000000000000011E-2</v>
      </c>
      <c r="J26" s="60"/>
      <c r="K26" s="60">
        <v>2.7525000000000001E-2</v>
      </c>
      <c r="L26" s="60">
        <v>0.02</v>
      </c>
      <c r="M26" s="60">
        <v>0.02</v>
      </c>
      <c r="N26" s="68">
        <v>8.2191780821917804E-2</v>
      </c>
      <c r="O26" s="69">
        <v>5.2054794520547946E-2</v>
      </c>
      <c r="P26" s="68">
        <v>0.41095890410958902</v>
      </c>
      <c r="Q26" s="69">
        <v>0</v>
      </c>
      <c r="R26" s="61">
        <f t="shared" si="0"/>
        <v>8.2191780821917804E-2</v>
      </c>
      <c r="S26" s="61">
        <f t="shared" si="0"/>
        <v>0</v>
      </c>
    </row>
    <row r="27" spans="1:22" s="35" customFormat="1">
      <c r="K27" s="139"/>
    </row>
    <row r="28" spans="1:22" ht="18.75">
      <c r="A28" s="526" t="s">
        <v>326</v>
      </c>
      <c r="B28" s="526"/>
      <c r="C28" s="526"/>
      <c r="D28" s="526"/>
      <c r="E28" s="526"/>
      <c r="F28" s="526"/>
      <c r="G28" s="526"/>
      <c r="H28" s="526"/>
      <c r="I28" s="526"/>
      <c r="J28" s="526"/>
      <c r="K28" s="526"/>
      <c r="M28" s="33" t="s">
        <v>99</v>
      </c>
    </row>
    <row r="29" spans="1:22" ht="51">
      <c r="H29" s="2"/>
      <c r="I29" s="2"/>
      <c r="J29" s="2"/>
      <c r="M29" s="42"/>
      <c r="N29" s="441" t="s">
        <v>108</v>
      </c>
      <c r="O29" s="441" t="s">
        <v>75</v>
      </c>
      <c r="P29" s="441" t="s">
        <v>76</v>
      </c>
      <c r="Q29" s="117" t="s">
        <v>109</v>
      </c>
      <c r="R29" s="442" t="s">
        <v>86</v>
      </c>
      <c r="S29" s="443" t="s">
        <v>81</v>
      </c>
      <c r="T29" s="441" t="s">
        <v>79</v>
      </c>
      <c r="U29" s="441" t="s">
        <v>80</v>
      </c>
      <c r="V29" s="116" t="s">
        <v>100</v>
      </c>
    </row>
    <row r="30" spans="1:22">
      <c r="K30" s="15"/>
      <c r="L30" s="118"/>
      <c r="M30" s="44" t="s">
        <v>2</v>
      </c>
      <c r="N30" s="6">
        <v>0.37010958904109592</v>
      </c>
      <c r="O30" s="6">
        <v>0.21643835616438356</v>
      </c>
      <c r="P30" s="6"/>
      <c r="Q30" s="94">
        <v>0.1536712328767123</v>
      </c>
      <c r="R30" s="93">
        <v>8.2191780821917804E-2</v>
      </c>
      <c r="S30" s="94">
        <v>0.1095890410958904</v>
      </c>
      <c r="T30" s="6">
        <v>3.1561643835616437E-2</v>
      </c>
      <c r="U30" s="6">
        <v>2.3013698630136987E-2</v>
      </c>
      <c r="V30" s="15">
        <v>0.61646575342465748</v>
      </c>
    </row>
    <row r="31" spans="1:22">
      <c r="K31" s="15"/>
      <c r="L31" s="118"/>
      <c r="M31" s="44" t="s">
        <v>19</v>
      </c>
      <c r="N31" s="8">
        <v>0.17963333333333331</v>
      </c>
      <c r="O31" s="8"/>
      <c r="P31" s="8">
        <v>0.09</v>
      </c>
      <c r="Q31" s="96">
        <v>8.9633333333333329E-2</v>
      </c>
      <c r="R31" s="95">
        <v>0.16438356164383561</v>
      </c>
      <c r="S31" s="96">
        <v>8.2191780821917804E-2</v>
      </c>
      <c r="T31" s="8">
        <v>0.12328767123287672</v>
      </c>
      <c r="U31" s="8">
        <v>0</v>
      </c>
      <c r="V31" s="15">
        <v>0.54949634703196348</v>
      </c>
    </row>
    <row r="32" spans="1:22">
      <c r="K32" s="15"/>
      <c r="L32" s="118"/>
      <c r="M32" s="44" t="s">
        <v>18</v>
      </c>
      <c r="N32" s="8">
        <v>0.28136986301369865</v>
      </c>
      <c r="O32" s="8">
        <v>0.11005890410958905</v>
      </c>
      <c r="P32" s="8">
        <v>0.11363013698630138</v>
      </c>
      <c r="Q32" s="96">
        <v>5.7680821917808225E-2</v>
      </c>
      <c r="R32" s="95">
        <v>8.2191780821917804E-2</v>
      </c>
      <c r="S32" s="96">
        <v>3.8356164383561646E-2</v>
      </c>
      <c r="T32" s="8">
        <v>8.2191780821917804E-2</v>
      </c>
      <c r="U32" s="8">
        <v>3.287671232876712E-2</v>
      </c>
      <c r="V32" s="15">
        <v>0.51698630136986301</v>
      </c>
    </row>
    <row r="33" spans="11:22">
      <c r="K33" s="15"/>
      <c r="L33" s="118"/>
      <c r="M33" s="44" t="s">
        <v>20</v>
      </c>
      <c r="N33" s="8">
        <v>0.14710000000000001</v>
      </c>
      <c r="O33" s="8">
        <v>0.03</v>
      </c>
      <c r="P33" s="8">
        <v>0.1</v>
      </c>
      <c r="Q33" s="96">
        <v>1.7100000000000001E-2</v>
      </c>
      <c r="R33" s="95">
        <v>0.16438356164383561</v>
      </c>
      <c r="S33" s="96">
        <v>5.4794520547945202E-2</v>
      </c>
      <c r="T33" s="8">
        <v>8.2191780821917804E-2</v>
      </c>
      <c r="U33" s="8">
        <v>4.9315068493150691E-2</v>
      </c>
      <c r="V33" s="15">
        <v>0.49778493150684933</v>
      </c>
    </row>
    <row r="34" spans="11:22">
      <c r="K34" s="15"/>
      <c r="L34" s="118"/>
      <c r="M34" s="44" t="s">
        <v>8</v>
      </c>
      <c r="N34" s="8">
        <v>0.28650958904109597</v>
      </c>
      <c r="O34" s="8">
        <v>6.9476712328767121E-2</v>
      </c>
      <c r="P34" s="8">
        <v>0.1001027397260274</v>
      </c>
      <c r="Q34" s="96">
        <v>0.11693013698630138</v>
      </c>
      <c r="R34" s="95">
        <v>8.2191780821917804E-2</v>
      </c>
      <c r="S34" s="96">
        <v>3.8356164383561646E-2</v>
      </c>
      <c r="T34" s="8">
        <v>5.8082191780821926E-2</v>
      </c>
      <c r="U34" s="8">
        <v>1.643835616438356E-2</v>
      </c>
      <c r="V34" s="15">
        <v>0.48157808219178083</v>
      </c>
    </row>
    <row r="35" spans="11:22">
      <c r="K35" s="15"/>
      <c r="L35" s="118"/>
      <c r="M35" s="44" t="s">
        <v>4</v>
      </c>
      <c r="N35" s="8">
        <v>0.26673863013698629</v>
      </c>
      <c r="O35" s="8">
        <v>0.1298630136986301</v>
      </c>
      <c r="P35" s="8">
        <v>0</v>
      </c>
      <c r="Q35" s="96">
        <v>0.13687561643835616</v>
      </c>
      <c r="R35" s="95">
        <v>8.2191780821917804E-2</v>
      </c>
      <c r="S35" s="96">
        <v>4.1095890410958902E-2</v>
      </c>
      <c r="T35" s="8">
        <v>6.0273972602739735E-2</v>
      </c>
      <c r="U35" s="8">
        <v>4.10958904109589E-3</v>
      </c>
      <c r="V35" s="15">
        <v>0.45440986301369857</v>
      </c>
    </row>
    <row r="36" spans="11:22">
      <c r="K36" s="15"/>
      <c r="L36" s="118"/>
      <c r="M36" s="44" t="s">
        <v>14</v>
      </c>
      <c r="N36" s="8">
        <v>0.19525000000000003</v>
      </c>
      <c r="O36" s="8">
        <v>7.4999999999999997E-2</v>
      </c>
      <c r="P36" s="8">
        <v>0.05</v>
      </c>
      <c r="Q36" s="96">
        <v>7.0250000000000007E-2</v>
      </c>
      <c r="R36" s="95">
        <v>8.2191780821917804E-2</v>
      </c>
      <c r="S36" s="96">
        <v>5.7534246575342472E-2</v>
      </c>
      <c r="T36" s="8">
        <v>9.808219178082192E-2</v>
      </c>
      <c r="U36" s="8">
        <v>0</v>
      </c>
      <c r="V36" s="15">
        <v>0.43305821917808218</v>
      </c>
    </row>
    <row r="37" spans="11:22">
      <c r="K37" s="15"/>
      <c r="L37" s="118"/>
      <c r="M37" s="44" t="s">
        <v>7</v>
      </c>
      <c r="N37" s="8">
        <v>0.18164383561643838</v>
      </c>
      <c r="O37" s="8">
        <v>7.0000000000000007E-2</v>
      </c>
      <c r="P37" s="8">
        <v>0.06</v>
      </c>
      <c r="Q37" s="96">
        <v>5.1643835616438358E-2</v>
      </c>
      <c r="R37" s="95">
        <v>8.2191780821917804E-2</v>
      </c>
      <c r="S37" s="96">
        <v>8.2191780821917804E-2</v>
      </c>
      <c r="T37" s="8">
        <v>7.1232876712328766E-2</v>
      </c>
      <c r="U37" s="8">
        <v>0</v>
      </c>
      <c r="V37" s="15">
        <v>0.41726027397260274</v>
      </c>
    </row>
    <row r="38" spans="11:22">
      <c r="K38" s="15"/>
      <c r="L38" s="118"/>
      <c r="M38" s="44" t="s">
        <v>11</v>
      </c>
      <c r="N38" s="8">
        <v>0.12670000000000001</v>
      </c>
      <c r="O38" s="8">
        <v>3.6700000000000003E-2</v>
      </c>
      <c r="P38" s="8">
        <v>0.04</v>
      </c>
      <c r="Q38" s="96">
        <v>0.05</v>
      </c>
      <c r="R38" s="95">
        <v>0.16438356164383561</v>
      </c>
      <c r="S38" s="96">
        <v>4.1095890410958902E-2</v>
      </c>
      <c r="T38" s="8">
        <v>8.2191780821917818E-2</v>
      </c>
      <c r="U38" s="8">
        <v>0</v>
      </c>
      <c r="V38" s="15">
        <v>0.41437123287671229</v>
      </c>
    </row>
    <row r="39" spans="11:22">
      <c r="K39" s="15"/>
      <c r="L39" s="118"/>
      <c r="M39" s="44" t="s">
        <v>17</v>
      </c>
      <c r="N39" s="8">
        <v>0.22642374979658114</v>
      </c>
      <c r="O39" s="8">
        <v>7.1835616438356176E-2</v>
      </c>
      <c r="P39" s="8">
        <v>7.1508681303430424E-2</v>
      </c>
      <c r="Q39" s="96">
        <v>8.3079452054794514E-2</v>
      </c>
      <c r="R39" s="95">
        <v>4.1095890410958902E-2</v>
      </c>
      <c r="S39" s="96">
        <v>3.8356164383561639E-2</v>
      </c>
      <c r="T39" s="8">
        <v>0.10410958904109588</v>
      </c>
      <c r="U39" s="8">
        <v>0</v>
      </c>
      <c r="V39" s="15">
        <v>0.40998539363219749</v>
      </c>
    </row>
    <row r="40" spans="11:22">
      <c r="K40" s="15"/>
      <c r="L40" s="118"/>
      <c r="M40" s="417" t="s">
        <v>124</v>
      </c>
      <c r="N40" s="429">
        <v>0.17528246291882385</v>
      </c>
      <c r="O40" s="429">
        <v>7.7453115293530009E-2</v>
      </c>
      <c r="P40" s="429">
        <v>6.9027787947601504E-2</v>
      </c>
      <c r="Q40" s="424">
        <v>5.7255207591325727E-2</v>
      </c>
      <c r="R40" s="423">
        <v>8.4189734899566215E-2</v>
      </c>
      <c r="S40" s="424">
        <v>5.3972602739726025E-2</v>
      </c>
      <c r="T40" s="429">
        <v>7.2865753424657564E-2</v>
      </c>
      <c r="U40" s="429">
        <v>1.0698630136986301E-2</v>
      </c>
      <c r="V40" s="429">
        <v>0.39700918411975994</v>
      </c>
    </row>
    <row r="41" spans="11:22">
      <c r="K41" s="15"/>
      <c r="L41" s="118"/>
      <c r="M41" s="44" t="s">
        <v>5</v>
      </c>
      <c r="N41" s="8">
        <v>0.16060410958904106</v>
      </c>
      <c r="O41" s="8">
        <v>5.1335616438356164E-2</v>
      </c>
      <c r="P41" s="8">
        <v>8.8835616438356163E-2</v>
      </c>
      <c r="Q41" s="96">
        <v>2.0432876712328768E-2</v>
      </c>
      <c r="R41" s="95">
        <v>8.2191780821917804E-2</v>
      </c>
      <c r="S41" s="96">
        <v>8.2191780821917804E-2</v>
      </c>
      <c r="T41" s="8">
        <v>6.5205479452054807E-2</v>
      </c>
      <c r="U41" s="8">
        <v>0</v>
      </c>
      <c r="V41" s="15">
        <v>0.39019315068493143</v>
      </c>
    </row>
    <row r="42" spans="11:22">
      <c r="K42" s="15"/>
      <c r="L42" s="118"/>
      <c r="M42" s="44" t="s">
        <v>15</v>
      </c>
      <c r="N42" s="8">
        <v>7.0828711902225866E-2</v>
      </c>
      <c r="O42" s="8">
        <v>1.4603858124170281E-2</v>
      </c>
      <c r="P42" s="8">
        <v>3.6509645310425706E-2</v>
      </c>
      <c r="Q42" s="96">
        <v>1.9715208467629881E-2</v>
      </c>
      <c r="R42" s="95">
        <v>0.16438356164383561</v>
      </c>
      <c r="S42" s="96">
        <v>5.4794520547945202E-2</v>
      </c>
      <c r="T42" s="8">
        <v>8.2191780821917804E-2</v>
      </c>
      <c r="U42" s="8">
        <v>1.643835616438356E-2</v>
      </c>
      <c r="V42" s="15">
        <v>0.388636931080308</v>
      </c>
    </row>
    <row r="43" spans="11:22">
      <c r="K43" s="15"/>
      <c r="L43" s="118"/>
      <c r="M43" s="44" t="s">
        <v>9</v>
      </c>
      <c r="N43" s="8">
        <v>0.1773712328767123</v>
      </c>
      <c r="O43" s="8">
        <v>7.6835616438356166E-2</v>
      </c>
      <c r="P43" s="8">
        <v>7.6727397260273972E-2</v>
      </c>
      <c r="Q43" s="96">
        <v>2.3808219178082193E-2</v>
      </c>
      <c r="R43" s="95">
        <v>8.2191780821917804E-2</v>
      </c>
      <c r="S43" s="96">
        <v>4.9315068493150691E-2</v>
      </c>
      <c r="T43" s="8">
        <v>6.3013698630136977E-2</v>
      </c>
      <c r="U43" s="8">
        <v>1.5342465753424656E-2</v>
      </c>
      <c r="V43" s="15">
        <v>0.3872342465753425</v>
      </c>
    </row>
    <row r="44" spans="11:22">
      <c r="K44" s="15"/>
      <c r="L44" s="118"/>
      <c r="M44" s="44" t="s">
        <v>10</v>
      </c>
      <c r="N44" s="8">
        <v>0.157525</v>
      </c>
      <c r="O44" s="8">
        <v>9.0000000000000011E-2</v>
      </c>
      <c r="P44" s="8"/>
      <c r="Q44" s="96">
        <v>6.7525000000000002E-2</v>
      </c>
      <c r="R44" s="95">
        <v>8.2191780821917804E-2</v>
      </c>
      <c r="S44" s="96">
        <v>5.2054794520547946E-2</v>
      </c>
      <c r="T44" s="8">
        <v>8.2191780821917804E-2</v>
      </c>
      <c r="U44" s="8">
        <v>0</v>
      </c>
      <c r="V44" s="15">
        <v>0.37396335616438359</v>
      </c>
    </row>
    <row r="45" spans="11:22">
      <c r="K45" s="15"/>
      <c r="L45" s="118"/>
      <c r="M45" s="44" t="s">
        <v>13</v>
      </c>
      <c r="N45" s="8">
        <v>0.12444799141173792</v>
      </c>
      <c r="O45" s="8">
        <v>3.4786676733621472E-2</v>
      </c>
      <c r="P45" s="8">
        <v>6.4074814241605993E-2</v>
      </c>
      <c r="Q45" s="96">
        <v>2.5586500436510458E-2</v>
      </c>
      <c r="R45" s="95">
        <v>0.12215086237488608</v>
      </c>
      <c r="S45" s="96">
        <v>4.1095890410958909E-2</v>
      </c>
      <c r="T45" s="8">
        <v>8.2191780821917818E-2</v>
      </c>
      <c r="U45" s="8">
        <v>0</v>
      </c>
      <c r="V45" s="15">
        <v>0.3698865250195007</v>
      </c>
    </row>
    <row r="46" spans="11:22">
      <c r="K46" s="15"/>
      <c r="L46" s="118"/>
      <c r="M46" s="44" t="s">
        <v>6</v>
      </c>
      <c r="N46" s="8">
        <v>0.1623287671232877</v>
      </c>
      <c r="O46" s="8">
        <v>0.15150684931506853</v>
      </c>
      <c r="P46" s="8"/>
      <c r="Q46" s="96">
        <v>1.0821917808219178E-2</v>
      </c>
      <c r="R46" s="95">
        <v>8.2191780821917804E-2</v>
      </c>
      <c r="S46" s="96">
        <v>3.287671232876712E-2</v>
      </c>
      <c r="T46" s="8">
        <v>4.1095890410958909E-2</v>
      </c>
      <c r="U46" s="8">
        <v>2.4657534246575345E-2</v>
      </c>
      <c r="V46" s="15">
        <v>0.34315068493150691</v>
      </c>
    </row>
    <row r="47" spans="11:22">
      <c r="K47" s="15"/>
      <c r="L47" s="118"/>
      <c r="M47" s="44" t="s">
        <v>12</v>
      </c>
      <c r="N47" s="8">
        <v>0.1525</v>
      </c>
      <c r="O47" s="8">
        <v>6.7500000000000004E-2</v>
      </c>
      <c r="P47" s="8">
        <v>7.4999999999999997E-2</v>
      </c>
      <c r="Q47" s="96">
        <v>0.01</v>
      </c>
      <c r="R47" s="95">
        <v>4.1095890410958909E-2</v>
      </c>
      <c r="S47" s="96">
        <v>6.5753424657534254E-2</v>
      </c>
      <c r="T47" s="8">
        <v>8.2191780821917818E-2</v>
      </c>
      <c r="U47" s="8">
        <v>0</v>
      </c>
      <c r="V47" s="15">
        <v>0.34154109589041098</v>
      </c>
    </row>
    <row r="48" spans="11:22">
      <c r="K48" s="15"/>
      <c r="L48" s="118"/>
      <c r="M48" s="44" t="s">
        <v>1</v>
      </c>
      <c r="N48" s="8">
        <v>0.11924999999999999</v>
      </c>
      <c r="O48" s="8">
        <v>2.5000000000000001E-2</v>
      </c>
      <c r="P48" s="8"/>
      <c r="Q48" s="96">
        <v>9.4249999999999987E-2</v>
      </c>
      <c r="R48" s="95">
        <v>0</v>
      </c>
      <c r="S48" s="96">
        <v>3.8356164383561646E-2</v>
      </c>
      <c r="T48" s="8">
        <v>3.8356164383561646E-2</v>
      </c>
      <c r="U48" s="8">
        <v>1.5342465753424659E-2</v>
      </c>
      <c r="V48" s="15">
        <v>0.21130479452054793</v>
      </c>
    </row>
    <row r="49" spans="11:22">
      <c r="K49" s="15"/>
      <c r="L49" s="118"/>
      <c r="M49" s="44" t="s">
        <v>16</v>
      </c>
      <c r="N49" s="8">
        <v>4.6100000000000002E-2</v>
      </c>
      <c r="O49" s="8"/>
      <c r="P49" s="8"/>
      <c r="Q49" s="8">
        <v>4.6100000000000002E-2</v>
      </c>
      <c r="R49" s="8">
        <v>0</v>
      </c>
      <c r="S49" s="8">
        <v>4.1095890410958902E-2</v>
      </c>
      <c r="T49" s="8">
        <v>8.2191780821917804E-2</v>
      </c>
      <c r="U49" s="8">
        <v>1.643835616438356E-2</v>
      </c>
      <c r="V49" s="27">
        <v>0.18582602739726026</v>
      </c>
    </row>
    <row r="50" spans="11:22">
      <c r="M50" s="432" t="s">
        <v>67</v>
      </c>
      <c r="N50" s="259">
        <v>7.3214855494241657E-2</v>
      </c>
      <c r="O50" s="259">
        <v>7.3214855494241657E-2</v>
      </c>
      <c r="P50" s="259"/>
      <c r="Q50" s="259">
        <v>0</v>
      </c>
      <c r="R50" s="259">
        <v>0</v>
      </c>
      <c r="S50" s="259">
        <v>3.8356164383561646E-2</v>
      </c>
      <c r="T50" s="259">
        <v>4.5479452054794527E-2</v>
      </c>
      <c r="U50" s="259">
        <v>0</v>
      </c>
      <c r="V50" s="261">
        <v>0.15705047193259783</v>
      </c>
    </row>
  </sheetData>
  <mergeCells count="9">
    <mergeCell ref="A28:K28"/>
    <mergeCell ref="A1:K1"/>
    <mergeCell ref="B4:M4"/>
    <mergeCell ref="N4:O5"/>
    <mergeCell ref="P4:S4"/>
    <mergeCell ref="B5:G5"/>
    <mergeCell ref="H5:M5"/>
    <mergeCell ref="P5:Q5"/>
    <mergeCell ref="R5:S5"/>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6"/>
  <sheetViews>
    <sheetView showGridLines="0" topLeftCell="A45" zoomScale="90" zoomScaleNormal="90" workbookViewId="0">
      <selection activeCell="I54" sqref="I54"/>
    </sheetView>
  </sheetViews>
  <sheetFormatPr defaultColWidth="9.140625" defaultRowHeight="15"/>
  <cols>
    <col min="1" max="1" width="29" customWidth="1"/>
    <col min="2" max="2" width="12.5703125" customWidth="1"/>
    <col min="3" max="3" width="14.7109375" customWidth="1"/>
    <col min="4" max="4" width="13.85546875" customWidth="1"/>
    <col min="5" max="5" width="10.5703125" bestFit="1" customWidth="1"/>
    <col min="6" max="6" width="12.140625" customWidth="1"/>
    <col min="7" max="7" width="12.28515625" customWidth="1"/>
    <col min="8" max="9" width="10.5703125" bestFit="1" customWidth="1"/>
    <col min="10" max="10" width="16.140625" customWidth="1"/>
    <col min="11" max="11" width="12.7109375" customWidth="1"/>
    <col min="12" max="12" width="12.28515625" customWidth="1"/>
    <col min="13" max="14" width="10.5703125" bestFit="1" customWidth="1"/>
    <col min="15" max="15" width="17.5703125" customWidth="1"/>
    <col min="16" max="21" width="10.5703125" bestFit="1" customWidth="1"/>
  </cols>
  <sheetData>
    <row r="1" spans="1:21" ht="18.75">
      <c r="A1" s="120" t="s">
        <v>327</v>
      </c>
    </row>
    <row r="2" spans="1:21">
      <c r="A2" t="s">
        <v>97</v>
      </c>
    </row>
    <row r="3" spans="1:21" hidden="1">
      <c r="B3" t="s">
        <v>18</v>
      </c>
      <c r="C3" t="s">
        <v>20</v>
      </c>
      <c r="D3" t="s">
        <v>2</v>
      </c>
      <c r="E3" t="s">
        <v>16</v>
      </c>
      <c r="F3" t="s">
        <v>4</v>
      </c>
      <c r="G3" t="s">
        <v>8</v>
      </c>
      <c r="H3" t="s">
        <v>13</v>
      </c>
      <c r="I3" t="s">
        <v>11</v>
      </c>
      <c r="J3" t="s">
        <v>15</v>
      </c>
      <c r="K3" t="s">
        <v>17</v>
      </c>
      <c r="L3" t="s">
        <v>1</v>
      </c>
      <c r="M3" t="s">
        <v>7</v>
      </c>
      <c r="N3" t="s">
        <v>5</v>
      </c>
      <c r="O3" t="s">
        <v>19</v>
      </c>
      <c r="P3" t="s">
        <v>6</v>
      </c>
      <c r="Q3" t="s">
        <v>9</v>
      </c>
      <c r="R3" t="s">
        <v>12</v>
      </c>
      <c r="S3" t="s">
        <v>3</v>
      </c>
      <c r="T3" t="s">
        <v>14</v>
      </c>
      <c r="U3" t="s">
        <v>10</v>
      </c>
    </row>
    <row r="4" spans="1:21" hidden="1">
      <c r="A4" t="s">
        <v>88</v>
      </c>
      <c r="B4" s="49">
        <v>51981.66618883748</v>
      </c>
      <c r="C4" s="49">
        <v>13399.558925638197</v>
      </c>
      <c r="D4" s="49">
        <v>31854.20927605778</v>
      </c>
      <c r="E4" s="49">
        <v>48876.098568060908</v>
      </c>
      <c r="F4" s="49">
        <v>27978.629828159494</v>
      </c>
      <c r="G4" s="49">
        <v>32573.579999449135</v>
      </c>
      <c r="H4" s="49">
        <v>23817.328246283825</v>
      </c>
      <c r="I4" s="49">
        <v>17578.982060432587</v>
      </c>
      <c r="J4" s="49">
        <v>11887.30867229441</v>
      </c>
      <c r="K4" s="49">
        <v>39897.407089304121</v>
      </c>
      <c r="L4" s="49">
        <v>21078.640412240045</v>
      </c>
      <c r="M4" s="49">
        <v>11153.537145024622</v>
      </c>
      <c r="N4" s="49">
        <v>41758.326275234329</v>
      </c>
      <c r="O4" s="49">
        <v>22374.300986377995</v>
      </c>
      <c r="P4" s="49">
        <v>18500.406599785332</v>
      </c>
      <c r="Q4" s="49">
        <v>32257.388273899738</v>
      </c>
      <c r="R4" s="49">
        <v>19369.410535282801</v>
      </c>
      <c r="S4" s="49">
        <v>69279.42526894639</v>
      </c>
      <c r="T4" s="49">
        <v>41717.517890633171</v>
      </c>
      <c r="U4" s="49">
        <v>43705.439247906645</v>
      </c>
    </row>
    <row r="5" spans="1:21" hidden="1">
      <c r="A5" t="s">
        <v>89</v>
      </c>
      <c r="B5" s="49">
        <v>3.6579999999999999</v>
      </c>
      <c r="C5" s="49">
        <v>3.2309999999999999</v>
      </c>
      <c r="D5" s="49">
        <v>1.6459999999999999</v>
      </c>
      <c r="E5" s="49">
        <v>346.63400000000001</v>
      </c>
      <c r="F5" s="49">
        <v>1175.5250000000001</v>
      </c>
      <c r="G5" s="49">
        <v>362.64100000000002</v>
      </c>
      <c r="H5" s="49">
        <v>0.55000000000000004</v>
      </c>
      <c r="I5" s="49">
        <v>3.742</v>
      </c>
      <c r="J5" s="49">
        <v>10.058</v>
      </c>
      <c r="K5" s="49">
        <v>7.7889999999999997</v>
      </c>
      <c r="L5" s="49">
        <v>56.567</v>
      </c>
      <c r="M5" s="49">
        <v>9.3789999999999996</v>
      </c>
      <c r="N5" s="49">
        <v>0.59199999999999997</v>
      </c>
      <c r="O5" s="49">
        <v>1.5229999999999999</v>
      </c>
      <c r="P5" s="49">
        <v>2273.096</v>
      </c>
      <c r="Q5" s="49">
        <v>20.154</v>
      </c>
      <c r="R5" s="49">
        <v>0.49299999999999999</v>
      </c>
      <c r="S5" s="49">
        <v>3.839</v>
      </c>
      <c r="T5" s="49">
        <v>17.292999999999999</v>
      </c>
      <c r="U5" s="49">
        <v>3.9550000000000001</v>
      </c>
    </row>
    <row r="6" spans="1:21" hidden="1">
      <c r="A6" t="s">
        <v>90</v>
      </c>
      <c r="B6" s="49">
        <v>10593.231017632586</v>
      </c>
      <c r="C6" s="49">
        <v>4456.8245125348194</v>
      </c>
      <c r="D6" s="49">
        <v>4942.891859052248</v>
      </c>
      <c r="E6" s="49">
        <v>7269.9158189906357</v>
      </c>
      <c r="F6" s="49">
        <v>6017.7367559175682</v>
      </c>
      <c r="G6" s="49">
        <v>9332.9173480108402</v>
      </c>
      <c r="H6" s="49">
        <v>6938.181818181818</v>
      </c>
      <c r="I6" s="49">
        <v>7578.5676109032602</v>
      </c>
      <c r="J6" s="49">
        <v>8077.2618810896802</v>
      </c>
      <c r="K6" s="49">
        <v>2780.8385749333997</v>
      </c>
      <c r="L6" s="49">
        <v>4560.9631056976687</v>
      </c>
      <c r="M6" s="49">
        <v>4864.2643291087179</v>
      </c>
      <c r="N6" s="49">
        <v>9324.3243243243251</v>
      </c>
      <c r="O6" s="49">
        <v>5909.389363099147</v>
      </c>
      <c r="P6" s="49">
        <v>8754.0447037872582</v>
      </c>
      <c r="Q6" s="49">
        <v>4096.4572789520689</v>
      </c>
      <c r="R6" s="49">
        <v>4596.3488843813384</v>
      </c>
      <c r="S6" s="49">
        <v>6772.6074498567341</v>
      </c>
      <c r="T6" s="49">
        <v>5495.8653790551089</v>
      </c>
      <c r="U6" s="49">
        <v>8225.2844500632109</v>
      </c>
    </row>
    <row r="7" spans="1:21" hidden="1">
      <c r="B7" s="49"/>
      <c r="C7" s="49"/>
      <c r="D7" s="49"/>
      <c r="E7" s="49"/>
      <c r="F7" s="49"/>
      <c r="G7" s="49"/>
      <c r="H7" s="49"/>
      <c r="I7" s="49"/>
      <c r="J7" s="49"/>
      <c r="K7" s="49"/>
      <c r="L7" s="49"/>
      <c r="M7" s="49"/>
      <c r="N7" s="49"/>
      <c r="O7" s="49"/>
      <c r="P7" s="49"/>
      <c r="Q7" s="49"/>
      <c r="R7" s="49"/>
      <c r="S7" s="49"/>
      <c r="T7" s="49"/>
      <c r="U7" s="49"/>
    </row>
    <row r="8" spans="1:21" hidden="1">
      <c r="A8" t="s">
        <v>64</v>
      </c>
      <c r="B8" s="17">
        <v>0.20378783125476982</v>
      </c>
      <c r="C8" s="17">
        <v>0.33260979240199495</v>
      </c>
      <c r="D8" s="17">
        <v>0.15517232954099469</v>
      </c>
      <c r="E8" s="17">
        <v>0.14874173741316807</v>
      </c>
      <c r="F8" s="50">
        <f>+F6/F4</f>
        <v>0.21508332584110071</v>
      </c>
      <c r="G8" s="17">
        <v>0.28651801085937356</v>
      </c>
      <c r="H8" s="17">
        <v>0.2913081495303475</v>
      </c>
      <c r="I8" s="17">
        <v>0.43111527077335021</v>
      </c>
      <c r="J8" s="17">
        <v>0.6794861733434453</v>
      </c>
      <c r="K8" s="51">
        <f>+K6/K4</f>
        <v>6.9699731832420245E-2</v>
      </c>
      <c r="L8" s="17">
        <v>0.21637842937200005</v>
      </c>
      <c r="M8" s="17">
        <v>0.43611853942482925</v>
      </c>
      <c r="N8" s="17">
        <v>0.22329257793682972</v>
      </c>
      <c r="O8" s="17">
        <v>0.26411503835122818</v>
      </c>
      <c r="P8" s="17">
        <v>0.47318120586002876</v>
      </c>
      <c r="Q8" s="17">
        <v>0.12699283786302734</v>
      </c>
      <c r="R8" s="17">
        <v>0.23729936830079326</v>
      </c>
      <c r="S8" s="17">
        <v>9.7757846915806731E-2</v>
      </c>
      <c r="T8" s="17">
        <v>0.13173998974395107</v>
      </c>
      <c r="U8" s="17">
        <v>0.18819818749349776</v>
      </c>
    </row>
    <row r="9" spans="1:21" ht="16.5" hidden="1">
      <c r="A9" s="24" t="s">
        <v>39</v>
      </c>
      <c r="B9" s="17">
        <v>4.0799440462855635E-2</v>
      </c>
      <c r="C9" s="17">
        <v>4.2274704614293557E-2</v>
      </c>
      <c r="D9" s="17">
        <v>1.3434097571220365E-2</v>
      </c>
      <c r="E9" s="17">
        <v>2.8379923498432467E-2</v>
      </c>
      <c r="F9" s="17">
        <v>1.7206666067288059E-2</v>
      </c>
      <c r="G9" s="17">
        <v>2.8433183918747398E-2</v>
      </c>
      <c r="H9" s="17">
        <v>3.2085298120274899E-2</v>
      </c>
      <c r="I9" s="17">
        <v>2.0822867578352815E-2</v>
      </c>
      <c r="J9" s="17">
        <v>3.3974308667172264E-2</v>
      </c>
      <c r="K9" s="17">
        <v>1.7233974788701169E-3</v>
      </c>
      <c r="L9" s="17">
        <v>1.4483831116088251E-2</v>
      </c>
      <c r="M9" s="17">
        <v>2.7257408714051828E-2</v>
      </c>
      <c r="N9" s="17">
        <v>2.7452751876480087E-2</v>
      </c>
      <c r="O9" s="17">
        <v>3.4334954985659666E-2</v>
      </c>
      <c r="P9" s="17">
        <v>4.6086553063901421E-2</v>
      </c>
      <c r="Q9" s="17">
        <v>8.1908640793736717E-3</v>
      </c>
      <c r="R9" s="17">
        <v>2.1950191567823379E-2</v>
      </c>
      <c r="S9" s="17">
        <v>5.4646552354316964E-3</v>
      </c>
      <c r="T9" s="17">
        <v>2.5853972987250395E-2</v>
      </c>
      <c r="U9" s="17">
        <v>1.1291891249609869E-2</v>
      </c>
    </row>
    <row r="10" spans="1:21" hidden="1">
      <c r="A10" t="s">
        <v>40</v>
      </c>
      <c r="B10" s="17">
        <v>2.4259126761697943E-2</v>
      </c>
      <c r="C10" s="17">
        <v>4.2274704614293557E-2</v>
      </c>
      <c r="D10" s="17">
        <v>1.3434097571220365E-2</v>
      </c>
      <c r="E10" s="17">
        <v>1.4874173741316808E-2</v>
      </c>
      <c r="F10" s="17">
        <v>8.6033330336440297E-3</v>
      </c>
      <c r="G10" s="17">
        <v>8.2788005521325578E-3</v>
      </c>
      <c r="H10" s="17">
        <v>2.2544590425251358E-2</v>
      </c>
      <c r="I10" s="17">
        <v>7.8894094551523099E-3</v>
      </c>
      <c r="J10" s="17">
        <v>6.7948617334344531E-3</v>
      </c>
      <c r="K10" s="17">
        <v>1.2698718265358757E-3</v>
      </c>
      <c r="L10" s="17">
        <v>5.4094607343000006E-3</v>
      </c>
      <c r="M10" s="17">
        <v>1.7444741576993172E-2</v>
      </c>
      <c r="N10" s="17">
        <v>2.1985142519465251E-2</v>
      </c>
      <c r="O10" s="17">
        <v>3.4334954985659666E-2</v>
      </c>
      <c r="P10" s="17">
        <v>4.6086553063901421E-2</v>
      </c>
      <c r="Q10" s="17">
        <v>3.9442583737923547E-3</v>
      </c>
      <c r="R10" s="17">
        <v>1.4831210518799579E-2</v>
      </c>
      <c r="S10" s="17">
        <v>3.8516532428624121E-3</v>
      </c>
      <c r="T10" s="17">
        <v>1.9760998461592662E-2</v>
      </c>
      <c r="U10" s="17">
        <v>7.527927499739912E-3</v>
      </c>
    </row>
    <row r="11" spans="1:21" hidden="1">
      <c r="A11" t="s">
        <v>41</v>
      </c>
      <c r="B11" s="17">
        <v>1.6540313701157688E-2</v>
      </c>
      <c r="C11" s="17"/>
      <c r="D11" s="17"/>
      <c r="E11" s="17">
        <v>1.0411921618921766E-2</v>
      </c>
      <c r="F11" s="17">
        <v>8.6033330336440297E-3</v>
      </c>
      <c r="G11" s="17">
        <v>1.7053709002520248E-2</v>
      </c>
      <c r="H11" s="17">
        <v>0</v>
      </c>
      <c r="I11" s="17">
        <v>8.6223054154670048E-3</v>
      </c>
      <c r="J11" s="17">
        <v>1.6987154333586132E-2</v>
      </c>
      <c r="K11" s="17">
        <v>4.5352565233424134E-4</v>
      </c>
      <c r="L11" s="17">
        <v>0</v>
      </c>
      <c r="M11" s="17">
        <v>9.812667137058655E-3</v>
      </c>
      <c r="N11" s="17">
        <v>2.447041949992654E-3</v>
      </c>
      <c r="O11" s="17"/>
      <c r="P11" s="17"/>
      <c r="Q11" s="17">
        <v>4.177890402902007E-3</v>
      </c>
      <c r="R11" s="17">
        <v>7.1189810490237988E-3</v>
      </c>
      <c r="S11" s="17">
        <v>1.6130019925692839E-3</v>
      </c>
      <c r="T11" s="17">
        <v>5.9282995384777968E-3</v>
      </c>
      <c r="U11" s="17">
        <v>0</v>
      </c>
    </row>
    <row r="12" spans="1:21" hidden="1">
      <c r="A12" t="s">
        <v>42</v>
      </c>
      <c r="B12" s="17"/>
      <c r="C12" s="17"/>
      <c r="D12" s="17"/>
      <c r="E12" s="17">
        <v>8.924504244790084E-4</v>
      </c>
      <c r="F12" s="17"/>
      <c r="G12" s="17">
        <v>0</v>
      </c>
      <c r="H12" s="17">
        <v>6.7905392847142643E-3</v>
      </c>
      <c r="I12" s="17">
        <v>4.3111527077335024E-3</v>
      </c>
      <c r="J12" s="17">
        <v>0</v>
      </c>
      <c r="K12" s="17">
        <v>0</v>
      </c>
      <c r="L12" s="17">
        <v>0</v>
      </c>
      <c r="M12" s="17">
        <v>0</v>
      </c>
      <c r="N12" s="17">
        <v>0</v>
      </c>
      <c r="O12" s="17"/>
      <c r="P12" s="17"/>
      <c r="Q12" s="17">
        <v>0</v>
      </c>
      <c r="R12" s="17">
        <v>0</v>
      </c>
      <c r="S12" s="17"/>
      <c r="T12" s="17">
        <v>0</v>
      </c>
      <c r="U12" s="17">
        <v>9.40990937467489E-4</v>
      </c>
    </row>
    <row r="13" spans="1:21" hidden="1">
      <c r="A13" t="s">
        <v>43</v>
      </c>
      <c r="B13" s="17"/>
      <c r="C13" s="17"/>
      <c r="D13" s="17"/>
      <c r="E13" s="17">
        <v>2.2013777137148871E-3</v>
      </c>
      <c r="F13" s="17"/>
      <c r="G13" s="17">
        <v>3.1006743640945907E-3</v>
      </c>
      <c r="H13" s="17">
        <v>2.7501684103092773E-3</v>
      </c>
      <c r="I13" s="17">
        <v>0</v>
      </c>
      <c r="J13" s="17">
        <v>1.019229260015168E-2</v>
      </c>
      <c r="K13" s="17">
        <v>0</v>
      </c>
      <c r="L13" s="17">
        <v>9.0743703817882503E-3</v>
      </c>
      <c r="M13" s="17">
        <v>0</v>
      </c>
      <c r="N13" s="17">
        <v>3.0205674070221825E-3</v>
      </c>
      <c r="O13" s="17"/>
      <c r="P13" s="17"/>
      <c r="Q13" s="17">
        <v>6.8715302679309319E-5</v>
      </c>
      <c r="R13" s="17">
        <v>0</v>
      </c>
      <c r="S13" s="17"/>
      <c r="T13" s="17">
        <v>1.6467498717993883E-4</v>
      </c>
      <c r="U13" s="17">
        <v>2.8229728124024673E-3</v>
      </c>
    </row>
    <row r="14" spans="1:21" ht="16.5" hidden="1">
      <c r="A14" s="24" t="s">
        <v>44</v>
      </c>
      <c r="B14" s="17">
        <v>5.7339754164013317E-2</v>
      </c>
      <c r="C14" s="17">
        <v>3.8948606690273606E-2</v>
      </c>
      <c r="D14" s="17">
        <v>5.7430767116967055E-2</v>
      </c>
      <c r="E14" s="17">
        <v>6.856994094747047E-3</v>
      </c>
      <c r="F14" s="17">
        <v>5.656102200235083E-2</v>
      </c>
      <c r="G14" s="17">
        <v>8.2090157544191369E-2</v>
      </c>
      <c r="H14" s="17">
        <v>3.7592053031402513E-2</v>
      </c>
      <c r="I14" s="17">
        <v>5.4622304806983484E-2</v>
      </c>
      <c r="J14" s="17">
        <v>1.6987154333586132E-2</v>
      </c>
      <c r="K14" s="17">
        <v>2.6286155851123226E-2</v>
      </c>
      <c r="L14" s="17">
        <v>2.5803127702611003E-2</v>
      </c>
      <c r="M14" s="17">
        <v>7.9218244284564851E-2</v>
      </c>
      <c r="N14" s="17">
        <v>3.5861705657386105E-2</v>
      </c>
      <c r="O14" s="17">
        <v>4.744386472249229E-2</v>
      </c>
      <c r="P14" s="17">
        <v>7.6810921773169061E-2</v>
      </c>
      <c r="Q14" s="17">
        <v>2.2524876218277593E-2</v>
      </c>
      <c r="R14" s="17">
        <v>3.618815366587097E-2</v>
      </c>
      <c r="S14" s="17">
        <v>7.7033064857248241E-3</v>
      </c>
      <c r="T14" s="17">
        <v>2.5722232997506447E-2</v>
      </c>
      <c r="U14" s="17">
        <v>2.9645919484913238E-2</v>
      </c>
    </row>
    <row r="15" spans="1:21" hidden="1">
      <c r="A15" t="s">
        <v>40</v>
      </c>
      <c r="B15" s="17">
        <v>2.2428665378769821E-2</v>
      </c>
      <c r="C15" s="17">
        <v>0</v>
      </c>
      <c r="D15" s="17">
        <v>3.3585243928050908E-2</v>
      </c>
      <c r="E15" s="17"/>
      <c r="F15" s="17">
        <v>2.7931368890049789E-2</v>
      </c>
      <c r="G15" s="17">
        <v>1.9906329417487271E-2</v>
      </c>
      <c r="H15" s="17">
        <v>1.052533589130711E-2</v>
      </c>
      <c r="I15" s="17">
        <v>1.5821930437381955E-2</v>
      </c>
      <c r="J15" s="17">
        <v>0</v>
      </c>
      <c r="K15" s="17">
        <v>5.0069232017700251E-3</v>
      </c>
      <c r="L15" s="17">
        <v>5.4094607343000006E-3</v>
      </c>
      <c r="M15" s="17">
        <v>3.0528297759738046E-2</v>
      </c>
      <c r="N15" s="17">
        <v>1.1462862134496841E-2</v>
      </c>
      <c r="O15" s="17"/>
      <c r="P15" s="17">
        <v>7.1690193654957782E-2</v>
      </c>
      <c r="Q15" s="17">
        <v>9.7575729804619225E-3</v>
      </c>
      <c r="R15" s="17">
        <v>1.6017707360303546E-2</v>
      </c>
      <c r="S15" s="17">
        <v>7.7033064857248241E-3</v>
      </c>
      <c r="T15" s="17">
        <v>9.8804992307963309E-3</v>
      </c>
      <c r="U15" s="17">
        <v>1.6937836874414802E-2</v>
      </c>
    </row>
    <row r="16" spans="1:21" hidden="1">
      <c r="A16" t="s">
        <v>41</v>
      </c>
      <c r="B16" s="17">
        <v>2.3156439181620758E-2</v>
      </c>
      <c r="C16" s="17">
        <v>3.3260979240199495E-2</v>
      </c>
      <c r="D16" s="17"/>
      <c r="E16" s="17"/>
      <c r="F16" s="17">
        <v>0</v>
      </c>
      <c r="G16" s="17">
        <v>2.8681237867874965E-2</v>
      </c>
      <c r="H16" s="17">
        <v>1.9386989657859222E-2</v>
      </c>
      <c r="I16" s="17">
        <v>1.724461083093401E-2</v>
      </c>
      <c r="J16" s="17">
        <v>0</v>
      </c>
      <c r="K16" s="17">
        <v>1.5488617120349608E-2</v>
      </c>
      <c r="L16" s="17">
        <v>0</v>
      </c>
      <c r="M16" s="17">
        <v>2.6167112365489749E-2</v>
      </c>
      <c r="N16" s="17">
        <v>1.9836333807127952E-2</v>
      </c>
      <c r="O16" s="17">
        <v>2.3770353451610535E-2</v>
      </c>
      <c r="P16" s="17">
        <v>0</v>
      </c>
      <c r="Q16" s="17">
        <v>9.7438299199260631E-3</v>
      </c>
      <c r="R16" s="17">
        <v>1.7797452622559495E-2</v>
      </c>
      <c r="S16" s="17"/>
      <c r="T16" s="17">
        <v>6.5869994871975536E-3</v>
      </c>
      <c r="U16" s="17">
        <v>0</v>
      </c>
    </row>
    <row r="17" spans="1:21" hidden="1">
      <c r="A17" t="s">
        <v>42</v>
      </c>
      <c r="B17" s="17">
        <v>1.9627838925373791E-3</v>
      </c>
      <c r="C17" s="17">
        <v>5.6876274500741132E-3</v>
      </c>
      <c r="D17" s="17">
        <v>1.6792621964025456E-3</v>
      </c>
      <c r="E17" s="17">
        <v>4.9828482033411302E-3</v>
      </c>
      <c r="F17" s="17">
        <v>1.9319196815617772E-2</v>
      </c>
      <c r="G17" s="17">
        <v>1.0247532528119704E-2</v>
      </c>
      <c r="H17" s="17">
        <v>4.9974644647740431E-3</v>
      </c>
      <c r="I17" s="17">
        <v>1.2933458123200507E-2</v>
      </c>
      <c r="J17" s="17">
        <v>0</v>
      </c>
      <c r="K17" s="17">
        <v>1.4367692665948767E-3</v>
      </c>
      <c r="L17" s="17">
        <v>0</v>
      </c>
      <c r="M17" s="17">
        <v>6.5417780913724372E-3</v>
      </c>
      <c r="N17" s="17">
        <v>9.3782882733468463E-4</v>
      </c>
      <c r="O17" s="17">
        <v>1.6639247416127378E-3</v>
      </c>
      <c r="P17" s="17">
        <v>0</v>
      </c>
      <c r="Q17" s="17">
        <v>1.6491672643034235E-3</v>
      </c>
      <c r="R17" s="17">
        <v>0</v>
      </c>
      <c r="S17" s="17"/>
      <c r="T17" s="17">
        <v>9.0900592923326244E-3</v>
      </c>
      <c r="U17" s="17">
        <v>5.180155110758527E-3</v>
      </c>
    </row>
    <row r="18" spans="1:21" hidden="1">
      <c r="A18" t="s">
        <v>43</v>
      </c>
      <c r="B18" s="17">
        <v>9.7918657110853506E-3</v>
      </c>
      <c r="C18" s="17"/>
      <c r="D18" s="17">
        <v>2.2166260992513599E-2</v>
      </c>
      <c r="E18" s="17">
        <v>1.8741458914059176E-3</v>
      </c>
      <c r="F18" s="17">
        <v>9.3104562966832647E-3</v>
      </c>
      <c r="G18" s="17">
        <v>2.325505773070943E-2</v>
      </c>
      <c r="H18" s="17">
        <v>2.6822630174621349E-3</v>
      </c>
      <c r="I18" s="17">
        <v>8.6223054154670048E-3</v>
      </c>
      <c r="J18" s="17">
        <v>1.6987154333586132E-2</v>
      </c>
      <c r="K18" s="17">
        <v>4.3538462624087169E-3</v>
      </c>
      <c r="L18" s="17">
        <v>2.0393666968311002E-2</v>
      </c>
      <c r="M18" s="17">
        <v>1.5981056067964631E-2</v>
      </c>
      <c r="N18" s="17">
        <v>3.6246808884266191E-3</v>
      </c>
      <c r="O18" s="17">
        <v>2.2009586529269015E-2</v>
      </c>
      <c r="P18" s="17">
        <v>5.1207281182112695E-3</v>
      </c>
      <c r="Q18" s="17">
        <v>1.3743060535861865E-3</v>
      </c>
      <c r="R18" s="17">
        <v>2.3729936830079327E-3</v>
      </c>
      <c r="S18" s="17"/>
      <c r="T18" s="17">
        <v>1.6467498717993883E-4</v>
      </c>
      <c r="U18" s="17">
        <v>7.527927499739912E-3</v>
      </c>
    </row>
    <row r="19" spans="1:21" hidden="1">
      <c r="B19" s="17"/>
      <c r="C19" s="17"/>
      <c r="D19" s="17"/>
      <c r="E19" s="17"/>
      <c r="F19" s="17"/>
      <c r="G19" s="17"/>
      <c r="H19" s="17"/>
      <c r="I19" s="17"/>
      <c r="J19" s="17"/>
      <c r="K19" s="17"/>
      <c r="L19" s="17"/>
      <c r="M19" s="17"/>
      <c r="N19" s="17"/>
      <c r="O19" s="17"/>
      <c r="P19" s="17"/>
      <c r="Q19" s="17"/>
      <c r="R19" s="17"/>
      <c r="S19" s="17"/>
      <c r="T19" s="17"/>
      <c r="U19" s="17"/>
    </row>
    <row r="20" spans="1:21" hidden="1">
      <c r="A20" t="s">
        <v>21</v>
      </c>
      <c r="B20" s="17">
        <v>1.6749684760666014E-2</v>
      </c>
      <c r="C20" s="17">
        <v>5.4675582312656706E-2</v>
      </c>
      <c r="D20" s="17">
        <v>1.275389009925984E-2</v>
      </c>
      <c r="E20" s="17">
        <v>0</v>
      </c>
      <c r="F20" s="17">
        <v>1.7678081575980883E-2</v>
      </c>
      <c r="G20" s="17">
        <v>2.3549425550085497E-2</v>
      </c>
      <c r="H20" s="17">
        <v>4.8218814705365737E-2</v>
      </c>
      <c r="I20" s="17">
        <v>7.0868263688769903E-2</v>
      </c>
      <c r="J20" s="17">
        <v>0.11169635726193622</v>
      </c>
      <c r="K20" s="17">
        <v>2.8643725410583661E-3</v>
      </c>
      <c r="L20" s="17">
        <v>0</v>
      </c>
      <c r="M20" s="17">
        <v>3.584535940478048E-2</v>
      </c>
      <c r="N20" s="17">
        <v>1.8352814624944907E-2</v>
      </c>
      <c r="O20" s="17">
        <v>4.3416170687873124E-2</v>
      </c>
      <c r="P20" s="17">
        <v>3.8891605961098245E-2</v>
      </c>
      <c r="Q20" s="17">
        <v>1.0437767495591287E-2</v>
      </c>
      <c r="R20" s="17">
        <v>9.7520288342791746E-3</v>
      </c>
      <c r="S20" s="17"/>
      <c r="T20" s="17">
        <v>1.0827944362516526E-2</v>
      </c>
      <c r="U20" s="17">
        <v>1.5468344177547761E-2</v>
      </c>
    </row>
    <row r="21" spans="1:21" hidden="1">
      <c r="A21" t="s">
        <v>22</v>
      </c>
      <c r="B21" s="17">
        <v>7.8165195549774712E-3</v>
      </c>
      <c r="C21" s="17">
        <v>1.8225194104218904E-2</v>
      </c>
      <c r="D21" s="17">
        <v>1.7005186799013122E-2</v>
      </c>
      <c r="E21" s="17">
        <v>6.1126741402671809E-3</v>
      </c>
      <c r="F21" s="17">
        <v>8.8390407879904414E-3</v>
      </c>
      <c r="G21" s="17">
        <v>1.0989731923373233E-2</v>
      </c>
      <c r="H21" s="17">
        <v>1.1971567788918391E-2</v>
      </c>
      <c r="I21" s="17">
        <v>1.7717065922192476E-2</v>
      </c>
      <c r="J21" s="17">
        <v>3.7232119087312068E-2</v>
      </c>
      <c r="K21" s="17">
        <v>2.6734143716544752E-3</v>
      </c>
      <c r="L21" s="17">
        <v>8.2994466060493152E-3</v>
      </c>
      <c r="M21" s="17">
        <v>3.584535940478048E-2</v>
      </c>
      <c r="N21" s="17">
        <v>1.8352814624944907E-2</v>
      </c>
      <c r="O21" s="17">
        <v>2.1708085343936562E-2</v>
      </c>
      <c r="P21" s="17">
        <v>1.5556642384439302E-2</v>
      </c>
      <c r="Q21" s="17">
        <v>6.2626604973547734E-3</v>
      </c>
      <c r="R21" s="17">
        <v>1.560324613484668E-2</v>
      </c>
      <c r="S21" s="17">
        <v>3.749616046085738E-3</v>
      </c>
      <c r="T21" s="17">
        <v>7.5795610537615684E-3</v>
      </c>
      <c r="U21" s="17">
        <v>9.7966179791135824E-3</v>
      </c>
    </row>
    <row r="22" spans="1:21" hidden="1">
      <c r="A22" t="s">
        <v>45</v>
      </c>
      <c r="B22" s="17">
        <v>8.3748423803330044E-2</v>
      </c>
      <c r="C22" s="17">
        <v>0.13668895578164175</v>
      </c>
      <c r="D22" s="17">
        <v>2.4487468990578892E-2</v>
      </c>
      <c r="E22" s="17">
        <v>6.1126741402671811E-2</v>
      </c>
      <c r="F22" s="17">
        <v>6.4819632445263217E-2</v>
      </c>
      <c r="G22" s="17">
        <v>8.320797027696876E-2</v>
      </c>
      <c r="H22" s="17">
        <v>0.1197156778891839</v>
      </c>
      <c r="I22" s="17">
        <v>0.17717065922192476</v>
      </c>
      <c r="J22" s="17">
        <v>0.27924089315484057</v>
      </c>
      <c r="K22" s="17">
        <v>3.6282052186739307E-2</v>
      </c>
      <c r="L22" s="17">
        <v>4.1497233030246584E-2</v>
      </c>
      <c r="M22" s="17">
        <v>0.15532989075404877</v>
      </c>
      <c r="N22" s="17">
        <v>7.2799498012281472E-2</v>
      </c>
      <c r="O22" s="17">
        <v>0.1628106400795242</v>
      </c>
      <c r="P22" s="17">
        <v>9.7229014902745631E-2</v>
      </c>
      <c r="Q22" s="17">
        <v>4.0011442066433277E-2</v>
      </c>
      <c r="R22" s="17">
        <v>9.752028834279175E-2</v>
      </c>
      <c r="S22" s="17">
        <v>2.222986655893687E-2</v>
      </c>
      <c r="T22" s="17">
        <v>6.4606734696348603E-2</v>
      </c>
      <c r="U22" s="17">
        <v>7.7341720887738802E-2</v>
      </c>
    </row>
    <row r="23" spans="1:21" hidden="1">
      <c r="A23" t="s">
        <v>46</v>
      </c>
      <c r="B23" s="17">
        <v>3.3499369521332027E-2</v>
      </c>
      <c r="C23" s="17">
        <v>8.2013373468985046E-2</v>
      </c>
      <c r="D23" s="17">
        <v>1.7855446138963778E-2</v>
      </c>
      <c r="E23" s="17">
        <v>1.2225348280534362E-2</v>
      </c>
      <c r="F23" s="17">
        <v>4.4195203939952207E-3</v>
      </c>
      <c r="G23" s="17">
        <v>2.3549425550085497E-2</v>
      </c>
      <c r="H23" s="17">
        <v>0</v>
      </c>
      <c r="I23" s="17">
        <v>0</v>
      </c>
      <c r="J23" s="17">
        <v>5.5848178630968109E-2</v>
      </c>
      <c r="K23" s="17">
        <v>0</v>
      </c>
      <c r="L23" s="17">
        <v>1.659889321209863E-2</v>
      </c>
      <c r="M23" s="17">
        <v>0</v>
      </c>
      <c r="N23" s="17">
        <v>0</v>
      </c>
      <c r="O23" s="17">
        <v>0</v>
      </c>
      <c r="P23" s="17">
        <v>5.8337408941647378E-2</v>
      </c>
      <c r="Q23" s="17">
        <v>9.7419163292185376E-3</v>
      </c>
      <c r="R23" s="17">
        <v>0</v>
      </c>
      <c r="S23" s="17"/>
      <c r="T23" s="17">
        <v>0</v>
      </c>
      <c r="U23" s="17">
        <v>0</v>
      </c>
    </row>
    <row r="24" spans="1:21" hidden="1">
      <c r="B24" s="17"/>
      <c r="C24" s="17"/>
      <c r="D24" s="17"/>
      <c r="E24" s="17"/>
      <c r="F24" s="17"/>
      <c r="G24" s="17"/>
      <c r="H24" s="17"/>
      <c r="I24" s="17"/>
      <c r="J24" s="17"/>
      <c r="K24" s="17"/>
      <c r="L24" s="17"/>
      <c r="M24" s="17"/>
      <c r="N24" s="17"/>
      <c r="O24" s="17"/>
      <c r="P24" s="17"/>
      <c r="Q24" s="17"/>
      <c r="R24" s="17"/>
      <c r="S24" s="17"/>
      <c r="T24" s="17"/>
      <c r="U24" s="17"/>
    </row>
    <row r="25" spans="1:21" hidden="1">
      <c r="A25" t="s">
        <v>47</v>
      </c>
      <c r="B25" s="17">
        <v>1.674968476066601E-2</v>
      </c>
      <c r="C25" s="17">
        <v>2.733779115632835E-2</v>
      </c>
      <c r="D25" s="17">
        <v>4.8974937981157785E-3</v>
      </c>
      <c r="E25" s="17">
        <v>1.2225348280534362E-2</v>
      </c>
      <c r="F25" s="17">
        <v>1.2963926489052643E-2</v>
      </c>
      <c r="G25" s="17">
        <v>1.6641594055393751E-2</v>
      </c>
      <c r="H25" s="17">
        <v>2.3943135577836779E-2</v>
      </c>
      <c r="I25" s="17">
        <v>3.5434131844384952E-2</v>
      </c>
      <c r="J25" s="17">
        <v>5.5848178630968116E-2</v>
      </c>
      <c r="K25" s="17">
        <v>7.2564104373478615E-3</v>
      </c>
      <c r="L25" s="17">
        <v>8.2994466060493169E-3</v>
      </c>
      <c r="M25" s="17">
        <v>3.1065978150809755E-2</v>
      </c>
      <c r="N25" s="17">
        <v>1.4559899602456294E-2</v>
      </c>
      <c r="O25" s="17">
        <v>3.2562128015904843E-2</v>
      </c>
      <c r="P25" s="17">
        <v>1.9445802980549126E-2</v>
      </c>
      <c r="Q25" s="17">
        <v>8.0022884132866547E-3</v>
      </c>
      <c r="R25" s="17">
        <v>1.9504057668558349E-2</v>
      </c>
      <c r="S25" s="17">
        <v>7.4992320921714762E-4</v>
      </c>
      <c r="T25" s="17">
        <v>1.2921346939269721E-2</v>
      </c>
      <c r="U25" s="17">
        <v>1.546834417754776E-2</v>
      </c>
    </row>
    <row r="26" spans="1:21" hidden="1">
      <c r="A26" t="s">
        <v>48</v>
      </c>
      <c r="B26" s="17">
        <v>6.6998739042664051E-3</v>
      </c>
      <c r="C26" s="17">
        <v>1.6402674693797008E-2</v>
      </c>
      <c r="D26" s="17">
        <v>3.5710892277927555E-3</v>
      </c>
      <c r="E26" s="17">
        <v>2.4450696561068722E-3</v>
      </c>
      <c r="F26" s="17">
        <v>8.8390407879904414E-4</v>
      </c>
      <c r="G26" s="17">
        <v>4.7098851100170992E-3</v>
      </c>
      <c r="H26" s="17">
        <v>0</v>
      </c>
      <c r="I26" s="17">
        <v>0</v>
      </c>
      <c r="J26" s="17">
        <v>1.1169635726193622E-2</v>
      </c>
      <c r="K26" s="17">
        <v>0</v>
      </c>
      <c r="L26" s="17">
        <v>3.3197786424197261E-3</v>
      </c>
      <c r="M26" s="17">
        <v>0</v>
      </c>
      <c r="N26" s="17">
        <v>0</v>
      </c>
      <c r="O26" s="17">
        <v>0</v>
      </c>
      <c r="P26" s="17">
        <v>1.1667481788329475E-2</v>
      </c>
      <c r="Q26" s="17">
        <v>1.9483832658437074E-3</v>
      </c>
      <c r="R26" s="17">
        <v>0</v>
      </c>
      <c r="S26" s="17">
        <v>4.4459733117873743E-3</v>
      </c>
      <c r="T26" s="17">
        <v>0</v>
      </c>
      <c r="U26" s="17">
        <v>0</v>
      </c>
    </row>
    <row r="28" spans="1:21" s="37" customFormat="1" ht="12.75" customHeight="1">
      <c r="A28" s="492"/>
      <c r="B28" s="500"/>
      <c r="C28" s="499"/>
      <c r="D28" s="492"/>
      <c r="E28" s="495" t="s">
        <v>64</v>
      </c>
      <c r="F28" s="489" t="s">
        <v>69</v>
      </c>
      <c r="G28" s="489"/>
      <c r="H28" s="489"/>
      <c r="I28" s="489"/>
      <c r="J28" s="489"/>
      <c r="K28" s="489"/>
      <c r="L28" s="489"/>
      <c r="M28" s="489"/>
      <c r="N28" s="489"/>
      <c r="O28" s="489"/>
      <c r="P28" s="500" t="s">
        <v>94</v>
      </c>
      <c r="Q28" s="492"/>
      <c r="R28" s="497" t="s">
        <v>71</v>
      </c>
      <c r="S28" s="489"/>
      <c r="T28" s="489"/>
      <c r="U28" s="489"/>
    </row>
    <row r="29" spans="1:21" s="37" customFormat="1" ht="25.5" customHeight="1">
      <c r="A29" s="494"/>
      <c r="B29" s="501"/>
      <c r="C29" s="510"/>
      <c r="D29" s="494"/>
      <c r="E29" s="505"/>
      <c r="F29" s="489" t="s">
        <v>74</v>
      </c>
      <c r="G29" s="489"/>
      <c r="H29" s="489"/>
      <c r="I29" s="489"/>
      <c r="J29" s="498"/>
      <c r="K29" s="497" t="s">
        <v>73</v>
      </c>
      <c r="L29" s="489"/>
      <c r="M29" s="489"/>
      <c r="N29" s="489"/>
      <c r="O29" s="489"/>
      <c r="P29" s="501"/>
      <c r="Q29" s="494"/>
      <c r="R29" s="497" t="s">
        <v>82</v>
      </c>
      <c r="S29" s="498"/>
      <c r="T29" s="489" t="s">
        <v>83</v>
      </c>
      <c r="U29" s="489"/>
    </row>
    <row r="30" spans="1:21" s="37" customFormat="1" ht="51">
      <c r="A30" s="113"/>
      <c r="B30" s="111" t="s">
        <v>91</v>
      </c>
      <c r="C30" s="113" t="s">
        <v>89</v>
      </c>
      <c r="D30" s="112" t="s">
        <v>92</v>
      </c>
      <c r="E30" s="496"/>
      <c r="F30" s="80" t="s">
        <v>72</v>
      </c>
      <c r="G30" s="113" t="s">
        <v>75</v>
      </c>
      <c r="H30" s="113" t="s">
        <v>76</v>
      </c>
      <c r="I30" s="113" t="s">
        <v>93</v>
      </c>
      <c r="J30" s="112" t="s">
        <v>77</v>
      </c>
      <c r="K30" s="92" t="s">
        <v>72</v>
      </c>
      <c r="L30" s="113" t="s">
        <v>75</v>
      </c>
      <c r="M30" s="113" t="s">
        <v>76</v>
      </c>
      <c r="N30" s="113" t="s">
        <v>93</v>
      </c>
      <c r="O30" s="113" t="s">
        <v>77</v>
      </c>
      <c r="P30" s="111" t="s">
        <v>86</v>
      </c>
      <c r="Q30" s="112" t="s">
        <v>81</v>
      </c>
      <c r="R30" s="111" t="s">
        <v>79</v>
      </c>
      <c r="S30" s="112" t="s">
        <v>80</v>
      </c>
      <c r="T30" s="113" t="s">
        <v>79</v>
      </c>
      <c r="U30" s="113" t="s">
        <v>80</v>
      </c>
    </row>
    <row r="31" spans="1:21">
      <c r="A31" s="3" t="s">
        <v>18</v>
      </c>
      <c r="B31" s="87">
        <v>51981.66618883748</v>
      </c>
      <c r="C31" s="88">
        <v>3.6579999999999999</v>
      </c>
      <c r="D31" s="89">
        <v>10593.231017632586</v>
      </c>
      <c r="E31" s="6">
        <v>0.20378783125476982</v>
      </c>
      <c r="F31" s="93">
        <v>4.0799440462855635E-2</v>
      </c>
      <c r="G31" s="6">
        <v>2.4259126761697943E-2</v>
      </c>
      <c r="H31" s="6">
        <v>1.6540313701157688E-2</v>
      </c>
      <c r="I31" s="6"/>
      <c r="J31" s="94"/>
      <c r="K31" s="93">
        <v>5.7339754164013317E-2</v>
      </c>
      <c r="L31" s="6">
        <v>2.2428665378769821E-2</v>
      </c>
      <c r="M31" s="6">
        <v>2.3156439181620758E-2</v>
      </c>
      <c r="N31" s="6">
        <v>1.9627838925373791E-3</v>
      </c>
      <c r="O31" s="6">
        <v>9.7918657110853506E-3</v>
      </c>
      <c r="P31" s="93">
        <v>1.6749684760666014E-2</v>
      </c>
      <c r="Q31" s="94">
        <v>7.8165195549774712E-3</v>
      </c>
      <c r="R31" s="93">
        <v>8.3748423803330044E-2</v>
      </c>
      <c r="S31" s="94">
        <v>3.3499369521332027E-2</v>
      </c>
      <c r="T31" s="6">
        <v>1.674968476066601E-2</v>
      </c>
      <c r="U31" s="6">
        <v>6.6998739042664051E-3</v>
      </c>
    </row>
    <row r="32" spans="1:21">
      <c r="A32" s="2" t="s">
        <v>20</v>
      </c>
      <c r="B32" s="81">
        <v>13399.558925638197</v>
      </c>
      <c r="C32" s="82">
        <v>3.2309999999999999</v>
      </c>
      <c r="D32" s="83">
        <v>4456.8245125348194</v>
      </c>
      <c r="E32" s="8">
        <v>0.33260979240199495</v>
      </c>
      <c r="F32" s="95">
        <v>4.2274704614293557E-2</v>
      </c>
      <c r="G32" s="8">
        <v>4.2274704614293557E-2</v>
      </c>
      <c r="H32" s="8"/>
      <c r="I32" s="8"/>
      <c r="J32" s="96"/>
      <c r="K32" s="95">
        <v>3.8948606690273606E-2</v>
      </c>
      <c r="L32" s="8">
        <v>0</v>
      </c>
      <c r="M32" s="8">
        <v>3.3260979240199495E-2</v>
      </c>
      <c r="N32" s="8">
        <v>5.6876274500741132E-3</v>
      </c>
      <c r="O32" s="8"/>
      <c r="P32" s="95">
        <v>5.4675582312656706E-2</v>
      </c>
      <c r="Q32" s="96">
        <v>1.8225194104218904E-2</v>
      </c>
      <c r="R32" s="95">
        <v>0.13668895578164175</v>
      </c>
      <c r="S32" s="96">
        <v>8.2013373468985046E-2</v>
      </c>
      <c r="T32" s="8">
        <v>2.733779115632835E-2</v>
      </c>
      <c r="U32" s="8">
        <v>1.6402674693797008E-2</v>
      </c>
    </row>
    <row r="33" spans="1:21">
      <c r="A33" s="2" t="s">
        <v>2</v>
      </c>
      <c r="B33" s="81">
        <v>31854.20927605778</v>
      </c>
      <c r="C33" s="82">
        <v>1.6459999999999999</v>
      </c>
      <c r="D33" s="83">
        <v>4942.891859052248</v>
      </c>
      <c r="E33" s="8">
        <v>0.15517232954099469</v>
      </c>
      <c r="F33" s="95">
        <v>1.3434097571220365E-2</v>
      </c>
      <c r="G33" s="8">
        <v>1.3434097571220365E-2</v>
      </c>
      <c r="H33" s="8"/>
      <c r="I33" s="8"/>
      <c r="J33" s="96"/>
      <c r="K33" s="95">
        <v>5.7430767116967055E-2</v>
      </c>
      <c r="L33" s="8">
        <v>3.3585243928050908E-2</v>
      </c>
      <c r="M33" s="8"/>
      <c r="N33" s="8">
        <v>1.6792621964025456E-3</v>
      </c>
      <c r="O33" s="8">
        <v>2.2166260992513599E-2</v>
      </c>
      <c r="P33" s="95">
        <v>1.275389009925984E-2</v>
      </c>
      <c r="Q33" s="96">
        <v>1.7005186799013122E-2</v>
      </c>
      <c r="R33" s="95">
        <v>2.4487468990578892E-2</v>
      </c>
      <c r="S33" s="96">
        <v>1.7855446138963778E-2</v>
      </c>
      <c r="T33" s="8">
        <v>4.8974937981157785E-3</v>
      </c>
      <c r="U33" s="8">
        <v>3.5710892277927555E-3</v>
      </c>
    </row>
    <row r="34" spans="1:21">
      <c r="A34" s="2" t="s">
        <v>16</v>
      </c>
      <c r="B34" s="81">
        <v>48876.098568060908</v>
      </c>
      <c r="C34" s="82">
        <v>346.63400000000001</v>
      </c>
      <c r="D34" s="83">
        <v>7269.9158189906357</v>
      </c>
      <c r="E34" s="8">
        <v>0.14874173741316807</v>
      </c>
      <c r="F34" s="95">
        <v>2.8379923498432467E-2</v>
      </c>
      <c r="G34" s="8">
        <v>1.4874173741316808E-2</v>
      </c>
      <c r="H34" s="8">
        <v>1.0411921618921766E-2</v>
      </c>
      <c r="I34" s="8">
        <v>8.924504244790084E-4</v>
      </c>
      <c r="J34" s="96">
        <v>2.2013777137148871E-3</v>
      </c>
      <c r="K34" s="95">
        <v>6.856994094747047E-3</v>
      </c>
      <c r="L34" s="8"/>
      <c r="M34" s="8"/>
      <c r="N34" s="8">
        <v>4.9828482033411302E-3</v>
      </c>
      <c r="O34" s="8">
        <v>1.8741458914059176E-3</v>
      </c>
      <c r="P34" s="95">
        <v>0</v>
      </c>
      <c r="Q34" s="96">
        <v>6.1126741402671809E-3</v>
      </c>
      <c r="R34" s="95">
        <v>6.1126741402671811E-2</v>
      </c>
      <c r="S34" s="96">
        <v>1.2225348280534362E-2</v>
      </c>
      <c r="T34" s="8">
        <v>1.2225348280534362E-2</v>
      </c>
      <c r="U34" s="8">
        <v>2.4450696561068722E-3</v>
      </c>
    </row>
    <row r="35" spans="1:21">
      <c r="A35" s="2" t="s">
        <v>4</v>
      </c>
      <c r="B35" s="81">
        <v>27980.629828159501</v>
      </c>
      <c r="C35" s="82">
        <v>1177.5250000000001</v>
      </c>
      <c r="D35" s="83">
        <v>6007.5157639965173</v>
      </c>
      <c r="E35" s="90">
        <v>0.21508332584110071</v>
      </c>
      <c r="F35" s="95">
        <v>1.7206666067288059E-2</v>
      </c>
      <c r="G35" s="8">
        <v>8.6033330336440297E-3</v>
      </c>
      <c r="H35" s="8">
        <v>8.6033330336440297E-3</v>
      </c>
      <c r="I35" s="8"/>
      <c r="J35" s="96"/>
      <c r="K35" s="95">
        <v>5.656102200235083E-2</v>
      </c>
      <c r="L35" s="8">
        <v>2.7931368890049789E-2</v>
      </c>
      <c r="M35" s="8">
        <v>0</v>
      </c>
      <c r="N35" s="8">
        <v>1.9319196815617772E-2</v>
      </c>
      <c r="O35" s="8">
        <v>9.3104562966832647E-3</v>
      </c>
      <c r="P35" s="95">
        <v>1.7678081575980883E-2</v>
      </c>
      <c r="Q35" s="96">
        <v>8.8390407879904414E-3</v>
      </c>
      <c r="R35" s="95">
        <v>6.4819632445263217E-2</v>
      </c>
      <c r="S35" s="96">
        <v>4.4195203939952207E-3</v>
      </c>
      <c r="T35" s="8">
        <v>1.2963926489052643E-2</v>
      </c>
      <c r="U35" s="8">
        <v>8.8390407879904414E-4</v>
      </c>
    </row>
    <row r="36" spans="1:21">
      <c r="A36" s="2" t="s">
        <v>8</v>
      </c>
      <c r="B36" s="81">
        <v>32573.579999449135</v>
      </c>
      <c r="C36" s="82">
        <v>362.64100000000002</v>
      </c>
      <c r="D36" s="83">
        <v>9332.9173480108402</v>
      </c>
      <c r="E36" s="8">
        <v>0.28651801085937356</v>
      </c>
      <c r="F36" s="95">
        <v>2.8433183918747398E-2</v>
      </c>
      <c r="G36" s="8">
        <v>8.2788005521325578E-3</v>
      </c>
      <c r="H36" s="8">
        <v>1.7053709002520248E-2</v>
      </c>
      <c r="I36" s="8">
        <v>0</v>
      </c>
      <c r="J36" s="96">
        <v>3.1006743640945907E-3</v>
      </c>
      <c r="K36" s="95">
        <v>8.2090157544191369E-2</v>
      </c>
      <c r="L36" s="8">
        <v>1.9906329417487271E-2</v>
      </c>
      <c r="M36" s="8">
        <v>2.8681237867874965E-2</v>
      </c>
      <c r="N36" s="8">
        <v>1.0247532528119704E-2</v>
      </c>
      <c r="O36" s="8">
        <v>2.325505773070943E-2</v>
      </c>
      <c r="P36" s="95">
        <v>2.3549425550085497E-2</v>
      </c>
      <c r="Q36" s="96">
        <v>1.0989731923373233E-2</v>
      </c>
      <c r="R36" s="95">
        <v>8.320797027696876E-2</v>
      </c>
      <c r="S36" s="96">
        <v>2.3549425550085497E-2</v>
      </c>
      <c r="T36" s="8">
        <v>1.6641594055393751E-2</v>
      </c>
      <c r="U36" s="8">
        <v>4.7098851100170992E-3</v>
      </c>
    </row>
    <row r="37" spans="1:21">
      <c r="A37" s="2" t="s">
        <v>13</v>
      </c>
      <c r="B37" s="81">
        <v>23817.328246283825</v>
      </c>
      <c r="C37" s="82">
        <v>0.55000000000000004</v>
      </c>
      <c r="D37" s="83">
        <v>6938.181818181818</v>
      </c>
      <c r="E37" s="8">
        <v>0.2913081495303475</v>
      </c>
      <c r="F37" s="95">
        <v>3.2085298120274899E-2</v>
      </c>
      <c r="G37" s="8">
        <v>2.2544590425251358E-2</v>
      </c>
      <c r="H37" s="8">
        <v>0</v>
      </c>
      <c r="I37" s="8">
        <v>6.7905392847142643E-3</v>
      </c>
      <c r="J37" s="96">
        <v>2.7501684103092773E-3</v>
      </c>
      <c r="K37" s="95">
        <v>3.7592053031402513E-2</v>
      </c>
      <c r="L37" s="8">
        <v>1.052533589130711E-2</v>
      </c>
      <c r="M37" s="8">
        <v>1.9386989657859222E-2</v>
      </c>
      <c r="N37" s="8">
        <v>4.9974644647740431E-3</v>
      </c>
      <c r="O37" s="8">
        <v>2.6822630174621349E-3</v>
      </c>
      <c r="P37" s="95">
        <v>4.8218814705365737E-2</v>
      </c>
      <c r="Q37" s="96">
        <v>1.1971567788918391E-2</v>
      </c>
      <c r="R37" s="95">
        <v>0.1197156778891839</v>
      </c>
      <c r="S37" s="96">
        <v>0</v>
      </c>
      <c r="T37" s="8">
        <v>2.3943135577836779E-2</v>
      </c>
      <c r="U37" s="8">
        <v>0</v>
      </c>
    </row>
    <row r="38" spans="1:21">
      <c r="A38" s="2" t="s">
        <v>11</v>
      </c>
      <c r="B38" s="81">
        <v>17578.982060432587</v>
      </c>
      <c r="C38" s="82">
        <v>3.742</v>
      </c>
      <c r="D38" s="83">
        <v>7578.5676109032602</v>
      </c>
      <c r="E38" s="8">
        <v>0.43111527077335021</v>
      </c>
      <c r="F38" s="95">
        <v>2.0822867578352815E-2</v>
      </c>
      <c r="G38" s="8">
        <v>7.8894094551523099E-3</v>
      </c>
      <c r="H38" s="8">
        <v>8.6223054154670048E-3</v>
      </c>
      <c r="I38" s="8">
        <v>4.3111527077335024E-3</v>
      </c>
      <c r="J38" s="96">
        <v>0</v>
      </c>
      <c r="K38" s="95">
        <v>5.4622304806983484E-2</v>
      </c>
      <c r="L38" s="8">
        <v>1.5821930437381955E-2</v>
      </c>
      <c r="M38" s="8">
        <v>1.724461083093401E-2</v>
      </c>
      <c r="N38" s="8">
        <v>1.2933458123200507E-2</v>
      </c>
      <c r="O38" s="8">
        <v>8.6223054154670048E-3</v>
      </c>
      <c r="P38" s="95">
        <v>7.0868263688769903E-2</v>
      </c>
      <c r="Q38" s="96">
        <v>1.7717065922192476E-2</v>
      </c>
      <c r="R38" s="95">
        <v>0.17717065922192476</v>
      </c>
      <c r="S38" s="96">
        <v>0</v>
      </c>
      <c r="T38" s="8">
        <v>3.5434131844384952E-2</v>
      </c>
      <c r="U38" s="8">
        <v>0</v>
      </c>
    </row>
    <row r="39" spans="1:21">
      <c r="A39" s="2" t="s">
        <v>15</v>
      </c>
      <c r="B39" s="81">
        <v>11887.30867229441</v>
      </c>
      <c r="C39" s="82">
        <v>10.058</v>
      </c>
      <c r="D39" s="83">
        <v>8077.2618810896802</v>
      </c>
      <c r="E39" s="8">
        <v>0.6794861733434453</v>
      </c>
      <c r="F39" s="95">
        <v>3.3974308667172264E-2</v>
      </c>
      <c r="G39" s="8">
        <v>6.7948617334344531E-3</v>
      </c>
      <c r="H39" s="8">
        <v>1.6987154333586132E-2</v>
      </c>
      <c r="I39" s="8">
        <v>0</v>
      </c>
      <c r="J39" s="96">
        <v>1.019229260015168E-2</v>
      </c>
      <c r="K39" s="95">
        <v>1.6987154333586132E-2</v>
      </c>
      <c r="L39" s="8">
        <v>0</v>
      </c>
      <c r="M39" s="8">
        <v>0</v>
      </c>
      <c r="N39" s="8">
        <v>0</v>
      </c>
      <c r="O39" s="8">
        <v>1.6987154333586132E-2</v>
      </c>
      <c r="P39" s="95">
        <v>0.11169635726193622</v>
      </c>
      <c r="Q39" s="96">
        <v>3.7232119087312068E-2</v>
      </c>
      <c r="R39" s="95">
        <v>0.27924089315484057</v>
      </c>
      <c r="S39" s="96">
        <v>5.5848178630968109E-2</v>
      </c>
      <c r="T39" s="8">
        <v>5.5848178630968116E-2</v>
      </c>
      <c r="U39" s="8">
        <v>1.1169635726193622E-2</v>
      </c>
    </row>
    <row r="40" spans="1:21" s="146" customFormat="1">
      <c r="A40" s="140" t="s">
        <v>17</v>
      </c>
      <c r="B40" s="141">
        <v>39897.407089304121</v>
      </c>
      <c r="C40" s="142">
        <v>7.7889999999999997</v>
      </c>
      <c r="D40" s="143">
        <v>3034.7156245987935</v>
      </c>
      <c r="E40" s="144">
        <v>7.6062978674430043E-2</v>
      </c>
      <c r="F40" s="136">
        <v>1.8807352946211815E-3</v>
      </c>
      <c r="G40" s="137">
        <v>1.385804953931397E-3</v>
      </c>
      <c r="H40" s="137">
        <v>4.9493034068978463E-4</v>
      </c>
      <c r="I40" s="137">
        <v>0</v>
      </c>
      <c r="J40" s="145">
        <v>0</v>
      </c>
      <c r="K40" s="136">
        <v>2.8685954154657519E-2</v>
      </c>
      <c r="L40" s="137">
        <v>5.4640309612152219E-3</v>
      </c>
      <c r="M40" s="137">
        <v>1.6902652603515124E-2</v>
      </c>
      <c r="N40" s="137">
        <v>1.5679393193052376E-3</v>
      </c>
      <c r="O40" s="137">
        <v>4.7513312706219321E-3</v>
      </c>
      <c r="P40" s="136">
        <v>3.1258758359354812E-3</v>
      </c>
      <c r="Q40" s="145">
        <v>2.9174841135397827E-3</v>
      </c>
      <c r="R40" s="136">
        <v>3.9594427255182765E-2</v>
      </c>
      <c r="S40" s="145">
        <v>0</v>
      </c>
      <c r="T40" s="137">
        <v>7.9188854510365524E-3</v>
      </c>
      <c r="U40" s="137">
        <v>0</v>
      </c>
    </row>
    <row r="41" spans="1:21">
      <c r="A41" s="2" t="s">
        <v>1</v>
      </c>
      <c r="B41" s="81">
        <v>21078.640412240045</v>
      </c>
      <c r="C41" s="82">
        <v>56.567</v>
      </c>
      <c r="D41" s="83">
        <v>4560.9631056976687</v>
      </c>
      <c r="E41" s="8">
        <v>0.21637842937200005</v>
      </c>
      <c r="F41" s="95">
        <v>1.4483831116088251E-2</v>
      </c>
      <c r="G41" s="8">
        <v>5.4094607343000006E-3</v>
      </c>
      <c r="H41" s="8">
        <v>0</v>
      </c>
      <c r="I41" s="8">
        <v>0</v>
      </c>
      <c r="J41" s="96">
        <v>9.0743703817882503E-3</v>
      </c>
      <c r="K41" s="95">
        <v>2.5803127702611003E-2</v>
      </c>
      <c r="L41" s="8">
        <v>5.4094607343000006E-3</v>
      </c>
      <c r="M41" s="8">
        <v>0</v>
      </c>
      <c r="N41" s="8">
        <v>0</v>
      </c>
      <c r="O41" s="8">
        <v>2.0393666968311002E-2</v>
      </c>
      <c r="P41" s="95">
        <v>0</v>
      </c>
      <c r="Q41" s="96">
        <v>8.2994466060493152E-3</v>
      </c>
      <c r="R41" s="95">
        <v>4.1497233030246584E-2</v>
      </c>
      <c r="S41" s="96">
        <v>1.659889321209863E-2</v>
      </c>
      <c r="T41" s="8">
        <v>8.2994466060493169E-3</v>
      </c>
      <c r="U41" s="8">
        <v>3.3197786424197261E-3</v>
      </c>
    </row>
    <row r="42" spans="1:21">
      <c r="A42" s="2" t="s">
        <v>7</v>
      </c>
      <c r="B42" s="81">
        <v>11153.537145024622</v>
      </c>
      <c r="C42" s="82">
        <v>9.3789999999999996</v>
      </c>
      <c r="D42" s="83">
        <v>4864.2643291087179</v>
      </c>
      <c r="E42" s="8">
        <v>0.43611853942482925</v>
      </c>
      <c r="F42" s="95">
        <v>2.7257408714051828E-2</v>
      </c>
      <c r="G42" s="8">
        <v>1.7444741576993172E-2</v>
      </c>
      <c r="H42" s="8">
        <v>9.812667137058655E-3</v>
      </c>
      <c r="I42" s="8">
        <v>0</v>
      </c>
      <c r="J42" s="96">
        <v>0</v>
      </c>
      <c r="K42" s="95">
        <v>7.9218244284564851E-2</v>
      </c>
      <c r="L42" s="8">
        <v>3.0528297759738046E-2</v>
      </c>
      <c r="M42" s="8">
        <v>2.6167112365489749E-2</v>
      </c>
      <c r="N42" s="8">
        <v>6.5417780913724372E-3</v>
      </c>
      <c r="O42" s="8">
        <v>1.5981056067964631E-2</v>
      </c>
      <c r="P42" s="95">
        <v>3.584535940478048E-2</v>
      </c>
      <c r="Q42" s="96">
        <v>3.584535940478048E-2</v>
      </c>
      <c r="R42" s="95">
        <v>0.15532989075404877</v>
      </c>
      <c r="S42" s="96">
        <v>0</v>
      </c>
      <c r="T42" s="8">
        <v>3.1065978150809755E-2</v>
      </c>
      <c r="U42" s="8">
        <v>0</v>
      </c>
    </row>
    <row r="43" spans="1:21">
      <c r="A43" s="2" t="s">
        <v>5</v>
      </c>
      <c r="B43" s="81">
        <v>41758.326275234329</v>
      </c>
      <c r="C43" s="82">
        <v>0.59199999999999997</v>
      </c>
      <c r="D43" s="83">
        <v>9324.3243243243251</v>
      </c>
      <c r="E43" s="8">
        <v>0.22329257793682972</v>
      </c>
      <c r="F43" s="95">
        <v>2.7452751876480087E-2</v>
      </c>
      <c r="G43" s="8">
        <v>2.1985142519465251E-2</v>
      </c>
      <c r="H43" s="8">
        <v>2.447041949992654E-3</v>
      </c>
      <c r="I43" s="8">
        <v>0</v>
      </c>
      <c r="J43" s="96">
        <v>3.0205674070221825E-3</v>
      </c>
      <c r="K43" s="95">
        <v>3.5861705657386105E-2</v>
      </c>
      <c r="L43" s="8">
        <v>1.1462862134496841E-2</v>
      </c>
      <c r="M43" s="8">
        <v>1.9836333807127952E-2</v>
      </c>
      <c r="N43" s="8">
        <v>9.3782882733468463E-4</v>
      </c>
      <c r="O43" s="8">
        <v>3.6246808884266191E-3</v>
      </c>
      <c r="P43" s="95">
        <v>1.8352814624944907E-2</v>
      </c>
      <c r="Q43" s="96">
        <v>1.8352814624944907E-2</v>
      </c>
      <c r="R43" s="95">
        <v>7.2799498012281472E-2</v>
      </c>
      <c r="S43" s="96">
        <v>0</v>
      </c>
      <c r="T43" s="8">
        <v>1.4559899602456294E-2</v>
      </c>
      <c r="U43" s="8">
        <v>0</v>
      </c>
    </row>
    <row r="44" spans="1:21">
      <c r="A44" s="2" t="s">
        <v>19</v>
      </c>
      <c r="B44" s="81">
        <v>22374.300986377995</v>
      </c>
      <c r="C44" s="82">
        <v>1.5229999999999999</v>
      </c>
      <c r="D44" s="83">
        <v>5909.389363099147</v>
      </c>
      <c r="E44" s="8">
        <v>0.26411503835122818</v>
      </c>
      <c r="F44" s="95">
        <v>3.4334954985659666E-2</v>
      </c>
      <c r="G44" s="8">
        <v>3.4334954985659666E-2</v>
      </c>
      <c r="H44" s="8"/>
      <c r="I44" s="8"/>
      <c r="J44" s="96"/>
      <c r="K44" s="95">
        <v>4.744386472249229E-2</v>
      </c>
      <c r="L44" s="8"/>
      <c r="M44" s="8">
        <v>2.3770353451610535E-2</v>
      </c>
      <c r="N44" s="8">
        <v>1.6639247416127378E-3</v>
      </c>
      <c r="O44" s="8">
        <v>2.2009586529269015E-2</v>
      </c>
      <c r="P44" s="95">
        <v>4.3416170687873124E-2</v>
      </c>
      <c r="Q44" s="96">
        <v>2.1708085343936562E-2</v>
      </c>
      <c r="R44" s="95">
        <v>0.1628106400795242</v>
      </c>
      <c r="S44" s="96">
        <v>0</v>
      </c>
      <c r="T44" s="8">
        <v>3.2562128015904843E-2</v>
      </c>
      <c r="U44" s="8">
        <v>0</v>
      </c>
    </row>
    <row r="45" spans="1:21">
      <c r="A45" s="2" t="s">
        <v>6</v>
      </c>
      <c r="B45" s="81">
        <v>18500.406599785332</v>
      </c>
      <c r="C45" s="82">
        <v>2273.096</v>
      </c>
      <c r="D45" s="83">
        <v>8754.0447037872582</v>
      </c>
      <c r="E45" s="8">
        <v>0.47318120586002876</v>
      </c>
      <c r="F45" s="95">
        <v>4.6086553063901421E-2</v>
      </c>
      <c r="G45" s="8">
        <v>4.6086553063901421E-2</v>
      </c>
      <c r="H45" s="8"/>
      <c r="I45" s="8"/>
      <c r="J45" s="96"/>
      <c r="K45" s="95">
        <v>7.6810921773169061E-2</v>
      </c>
      <c r="L45" s="8">
        <v>7.1690193654957782E-2</v>
      </c>
      <c r="M45" s="8">
        <v>0</v>
      </c>
      <c r="N45" s="8">
        <v>0</v>
      </c>
      <c r="O45" s="8">
        <v>5.1207281182112695E-3</v>
      </c>
      <c r="P45" s="95">
        <v>3.8891605961098245E-2</v>
      </c>
      <c r="Q45" s="96">
        <v>1.5556642384439302E-2</v>
      </c>
      <c r="R45" s="95">
        <v>9.7229014902745631E-2</v>
      </c>
      <c r="S45" s="96">
        <v>5.8337408941647378E-2</v>
      </c>
      <c r="T45" s="8">
        <v>1.9445802980549126E-2</v>
      </c>
      <c r="U45" s="8">
        <v>1.1667481788329475E-2</v>
      </c>
    </row>
    <row r="46" spans="1:21">
      <c r="A46" s="2" t="s">
        <v>9</v>
      </c>
      <c r="B46" s="81">
        <v>32257.388273899738</v>
      </c>
      <c r="C46" s="82">
        <v>20.154</v>
      </c>
      <c r="D46" s="83">
        <v>4096.4572789520689</v>
      </c>
      <c r="E46" s="8">
        <v>0.12699283786302734</v>
      </c>
      <c r="F46" s="95">
        <v>8.1908640793736717E-3</v>
      </c>
      <c r="G46" s="8">
        <v>3.9442583737923547E-3</v>
      </c>
      <c r="H46" s="8">
        <v>4.177890402902007E-3</v>
      </c>
      <c r="I46" s="8">
        <v>0</v>
      </c>
      <c r="J46" s="96">
        <v>6.8715302679309319E-5</v>
      </c>
      <c r="K46" s="95">
        <v>2.2524876218277593E-2</v>
      </c>
      <c r="L46" s="8">
        <v>9.7575729804619225E-3</v>
      </c>
      <c r="M46" s="8">
        <v>9.7438299199260631E-3</v>
      </c>
      <c r="N46" s="8">
        <v>1.6491672643034235E-3</v>
      </c>
      <c r="O46" s="8">
        <v>1.3743060535861865E-3</v>
      </c>
      <c r="P46" s="95">
        <v>1.0437767495591287E-2</v>
      </c>
      <c r="Q46" s="96">
        <v>6.2626604973547734E-3</v>
      </c>
      <c r="R46" s="95">
        <v>4.0011442066433277E-2</v>
      </c>
      <c r="S46" s="96">
        <v>9.7419163292185376E-3</v>
      </c>
      <c r="T46" s="8">
        <v>8.0022884132866547E-3</v>
      </c>
      <c r="U46" s="8">
        <v>1.9483832658437074E-3</v>
      </c>
    </row>
    <row r="47" spans="1:21">
      <c r="A47" s="2" t="s">
        <v>12</v>
      </c>
      <c r="B47" s="81">
        <v>19369.410535282801</v>
      </c>
      <c r="C47" s="82">
        <v>0.49299999999999999</v>
      </c>
      <c r="D47" s="83">
        <v>4596.3488843813384</v>
      </c>
      <c r="E47" s="8">
        <v>0.23729936830079326</v>
      </c>
      <c r="F47" s="95">
        <v>2.1950191567823379E-2</v>
      </c>
      <c r="G47" s="8">
        <v>1.4831210518799579E-2</v>
      </c>
      <c r="H47" s="8">
        <v>7.1189810490237988E-3</v>
      </c>
      <c r="I47" s="8">
        <v>0</v>
      </c>
      <c r="J47" s="96">
        <v>0</v>
      </c>
      <c r="K47" s="95">
        <v>3.618815366587097E-2</v>
      </c>
      <c r="L47" s="8">
        <v>1.6017707360303546E-2</v>
      </c>
      <c r="M47" s="8">
        <v>1.7797452622559495E-2</v>
      </c>
      <c r="N47" s="8">
        <v>0</v>
      </c>
      <c r="O47" s="8">
        <v>2.3729936830079327E-3</v>
      </c>
      <c r="P47" s="95">
        <v>9.7520288342791746E-3</v>
      </c>
      <c r="Q47" s="96">
        <v>1.560324613484668E-2</v>
      </c>
      <c r="R47" s="95">
        <v>9.752028834279175E-2</v>
      </c>
      <c r="S47" s="96">
        <v>0</v>
      </c>
      <c r="T47" s="8">
        <v>1.9504057668558349E-2</v>
      </c>
      <c r="U47" s="8">
        <v>0</v>
      </c>
    </row>
    <row r="48" spans="1:21">
      <c r="A48" s="2" t="s">
        <v>3</v>
      </c>
      <c r="B48" s="81">
        <v>69279.42526894639</v>
      </c>
      <c r="C48" s="82">
        <v>3.839</v>
      </c>
      <c r="D48" s="83">
        <v>6772.6074498567341</v>
      </c>
      <c r="E48" s="91">
        <v>9.7757846915806731E-2</v>
      </c>
      <c r="F48" s="97">
        <v>5.4646552354316964E-3</v>
      </c>
      <c r="G48" s="8">
        <v>3.8516532428624121E-3</v>
      </c>
      <c r="H48" s="8">
        <v>1.6130019925692839E-3</v>
      </c>
      <c r="I48" s="8"/>
      <c r="J48" s="96"/>
      <c r="K48" s="97">
        <v>7.7033064857248241E-3</v>
      </c>
      <c r="L48" s="8">
        <v>7.7033064857248241E-3</v>
      </c>
      <c r="M48" s="8"/>
      <c r="N48" s="8"/>
      <c r="O48" s="8"/>
      <c r="P48" s="95"/>
      <c r="Q48" s="96">
        <v>3.749616046085738E-3</v>
      </c>
      <c r="R48" s="95">
        <v>2.222986655893687E-2</v>
      </c>
      <c r="S48" s="96"/>
      <c r="T48" s="8">
        <v>4.4459733117873743E-3</v>
      </c>
      <c r="U48" s="90">
        <v>0</v>
      </c>
    </row>
    <row r="49" spans="1:21">
      <c r="A49" s="2" t="s">
        <v>14</v>
      </c>
      <c r="B49" s="81">
        <v>41717.517890633171</v>
      </c>
      <c r="C49" s="82">
        <v>17.292999999999999</v>
      </c>
      <c r="D49" s="83">
        <v>5495.8653790551089</v>
      </c>
      <c r="E49" s="8">
        <v>0.13173998974395107</v>
      </c>
      <c r="F49" s="95">
        <v>2.5853972987250395E-2</v>
      </c>
      <c r="G49" s="8">
        <v>1.9760998461592662E-2</v>
      </c>
      <c r="H49" s="8">
        <v>5.9282995384777968E-3</v>
      </c>
      <c r="I49" s="8">
        <v>0</v>
      </c>
      <c r="J49" s="96">
        <v>1.6467498717993883E-4</v>
      </c>
      <c r="K49" s="95">
        <v>2.5722232997506447E-2</v>
      </c>
      <c r="L49" s="8">
        <v>9.8804992307963309E-3</v>
      </c>
      <c r="M49" s="8">
        <v>6.5869994871975536E-3</v>
      </c>
      <c r="N49" s="8">
        <v>9.0900592923326244E-3</v>
      </c>
      <c r="O49" s="8">
        <v>1.6467498717993883E-4</v>
      </c>
      <c r="P49" s="95">
        <v>1.0827944362516526E-2</v>
      </c>
      <c r="Q49" s="96">
        <v>7.5795610537615684E-3</v>
      </c>
      <c r="R49" s="95">
        <v>6.4606734696348603E-2</v>
      </c>
      <c r="S49" s="96">
        <v>0</v>
      </c>
      <c r="T49" s="8">
        <v>1.2921346939269721E-2</v>
      </c>
      <c r="U49" s="8">
        <v>0</v>
      </c>
    </row>
    <row r="50" spans="1:21">
      <c r="A50" s="4" t="s">
        <v>10</v>
      </c>
      <c r="B50" s="84">
        <v>43705.439247906645</v>
      </c>
      <c r="C50" s="85">
        <v>3.9550000000000001</v>
      </c>
      <c r="D50" s="86">
        <v>8225.2844500632109</v>
      </c>
      <c r="E50" s="9">
        <v>0.18819818749349776</v>
      </c>
      <c r="F50" s="98">
        <v>1.1291891249609869E-2</v>
      </c>
      <c r="G50" s="9">
        <v>7.527927499739912E-3</v>
      </c>
      <c r="H50" s="9">
        <v>0</v>
      </c>
      <c r="I50" s="9">
        <v>9.40990937467489E-4</v>
      </c>
      <c r="J50" s="99">
        <v>2.8229728124024673E-3</v>
      </c>
      <c r="K50" s="98">
        <v>2.9645919484913238E-2</v>
      </c>
      <c r="L50" s="9">
        <v>1.6937836874414802E-2</v>
      </c>
      <c r="M50" s="9">
        <v>0</v>
      </c>
      <c r="N50" s="9">
        <v>5.180155110758527E-3</v>
      </c>
      <c r="O50" s="9">
        <v>7.527927499739912E-3</v>
      </c>
      <c r="P50" s="98">
        <v>1.5468344177547761E-2</v>
      </c>
      <c r="Q50" s="99">
        <v>9.7966179791135824E-3</v>
      </c>
      <c r="R50" s="98">
        <v>7.7341720887738802E-2</v>
      </c>
      <c r="S50" s="99">
        <v>0</v>
      </c>
      <c r="T50" s="9">
        <v>1.546834417754776E-2</v>
      </c>
      <c r="U50" s="9">
        <v>0</v>
      </c>
    </row>
    <row r="52" spans="1:21" ht="18.75">
      <c r="A52" s="120" t="s">
        <v>327</v>
      </c>
    </row>
    <row r="53" spans="1:21">
      <c r="G53" s="53"/>
    </row>
    <row r="54" spans="1:21" ht="18.75">
      <c r="I54" s="33" t="s">
        <v>99</v>
      </c>
      <c r="O54" s="53"/>
    </row>
    <row r="55" spans="1:21" ht="51">
      <c r="I55" s="434"/>
      <c r="J55" s="411" t="s">
        <v>64</v>
      </c>
      <c r="K55" s="410" t="s">
        <v>72</v>
      </c>
      <c r="L55" s="411" t="s">
        <v>75</v>
      </c>
      <c r="M55" s="411" t="s">
        <v>76</v>
      </c>
      <c r="N55" s="409" t="s">
        <v>77</v>
      </c>
      <c r="O55" s="410" t="s">
        <v>86</v>
      </c>
      <c r="P55" s="409" t="s">
        <v>81</v>
      </c>
      <c r="Q55" s="411" t="s">
        <v>79</v>
      </c>
      <c r="R55" s="411" t="s">
        <v>80</v>
      </c>
      <c r="S55" s="435" t="s">
        <v>100</v>
      </c>
    </row>
    <row r="56" spans="1:21">
      <c r="I56" s="434" t="s">
        <v>15</v>
      </c>
      <c r="J56" s="258">
        <v>0.6794861733434453</v>
      </c>
      <c r="K56" s="258">
        <v>1.6987154333586132E-2</v>
      </c>
      <c r="L56" s="258">
        <v>0</v>
      </c>
      <c r="M56" s="258">
        <v>0</v>
      </c>
      <c r="N56" s="258">
        <v>1.6987154333586132E-2</v>
      </c>
      <c r="O56" s="258">
        <v>0.11169635726193622</v>
      </c>
      <c r="P56" s="258">
        <v>3.7232119087312068E-2</v>
      </c>
      <c r="Q56" s="258">
        <v>5.5848178630968116E-2</v>
      </c>
      <c r="R56" s="258">
        <v>1.1169635726193622E-2</v>
      </c>
      <c r="S56" s="348">
        <f>+J56+K56+O56+P56+Q56+R56</f>
        <v>0.91241961838344154</v>
      </c>
    </row>
    <row r="57" spans="1:21">
      <c r="I57" s="2" t="s">
        <v>6</v>
      </c>
      <c r="J57" s="8">
        <v>0.47318120586002876</v>
      </c>
      <c r="K57" s="8">
        <v>7.6810921773169061E-2</v>
      </c>
      <c r="L57" s="8">
        <v>7.1690193654957782E-2</v>
      </c>
      <c r="M57" s="8">
        <v>0</v>
      </c>
      <c r="N57" s="8">
        <v>5.1207281182112695E-3</v>
      </c>
      <c r="O57" s="8">
        <v>3.8891605961098245E-2</v>
      </c>
      <c r="P57" s="8">
        <v>1.5556642384439302E-2</v>
      </c>
      <c r="Q57" s="8">
        <v>1.9445802980549126E-2</v>
      </c>
      <c r="R57" s="8">
        <v>1.1667481788329475E-2</v>
      </c>
      <c r="S57" s="27">
        <f t="shared" ref="S57:S76" si="0">+J57+K57+O57+P57+Q57+R57</f>
        <v>0.63555366074761388</v>
      </c>
    </row>
    <row r="58" spans="1:21">
      <c r="I58" s="2" t="s">
        <v>7</v>
      </c>
      <c r="J58" s="8">
        <v>0.43611853942482925</v>
      </c>
      <c r="K58" s="8">
        <v>7.9218244284564851E-2</v>
      </c>
      <c r="L58" s="8">
        <v>3.0528297759738046E-2</v>
      </c>
      <c r="M58" s="8">
        <v>2.6167112365489749E-2</v>
      </c>
      <c r="N58" s="8">
        <v>2.252283415933707E-2</v>
      </c>
      <c r="O58" s="8">
        <v>3.584535940478048E-2</v>
      </c>
      <c r="P58" s="8">
        <v>3.584535940478048E-2</v>
      </c>
      <c r="Q58" s="8">
        <v>3.1065978150809755E-2</v>
      </c>
      <c r="R58" s="8">
        <v>0</v>
      </c>
      <c r="S58" s="27">
        <f t="shared" si="0"/>
        <v>0.61809348066976488</v>
      </c>
    </row>
    <row r="59" spans="1:21">
      <c r="I59" s="2" t="s">
        <v>11</v>
      </c>
      <c r="J59" s="8">
        <v>0.43111527077335021</v>
      </c>
      <c r="K59" s="8">
        <v>5.4622304806983484E-2</v>
      </c>
      <c r="L59" s="8">
        <v>1.5821930437381955E-2</v>
      </c>
      <c r="M59" s="8">
        <v>1.724461083093401E-2</v>
      </c>
      <c r="N59" s="8">
        <v>2.1555763538667512E-2</v>
      </c>
      <c r="O59" s="8">
        <v>7.0868263688769903E-2</v>
      </c>
      <c r="P59" s="8">
        <v>1.7717065922192476E-2</v>
      </c>
      <c r="Q59" s="8">
        <v>3.5434131844384952E-2</v>
      </c>
      <c r="R59" s="8">
        <v>0</v>
      </c>
      <c r="S59" s="27">
        <f t="shared" si="0"/>
        <v>0.60975703703568096</v>
      </c>
    </row>
    <row r="60" spans="1:21">
      <c r="I60" s="2" t="s">
        <v>20</v>
      </c>
      <c r="J60" s="8">
        <v>0.33260979240199495</v>
      </c>
      <c r="K60" s="8">
        <v>3.8948606690273606E-2</v>
      </c>
      <c r="L60" s="8">
        <v>0</v>
      </c>
      <c r="M60" s="8">
        <v>3.3260979240199495E-2</v>
      </c>
      <c r="N60" s="8">
        <v>5.6876274500741132E-3</v>
      </c>
      <c r="O60" s="8">
        <v>5.4675582312656706E-2</v>
      </c>
      <c r="P60" s="8">
        <v>1.8225194104218904E-2</v>
      </c>
      <c r="Q60" s="8">
        <v>2.733779115632835E-2</v>
      </c>
      <c r="R60" s="8">
        <v>1.6402674693797008E-2</v>
      </c>
      <c r="S60" s="27">
        <f t="shared" si="0"/>
        <v>0.48819964135926958</v>
      </c>
    </row>
    <row r="61" spans="1:21">
      <c r="I61" s="2" t="s">
        <v>8</v>
      </c>
      <c r="J61" s="8">
        <v>0.28651801085937356</v>
      </c>
      <c r="K61" s="8">
        <v>8.2090157544191369E-2</v>
      </c>
      <c r="L61" s="8">
        <v>1.9906329417487271E-2</v>
      </c>
      <c r="M61" s="8">
        <v>2.8681237867874965E-2</v>
      </c>
      <c r="N61" s="8">
        <v>3.3502590258829137E-2</v>
      </c>
      <c r="O61" s="8">
        <v>2.3549425550085497E-2</v>
      </c>
      <c r="P61" s="8">
        <v>1.0989731923373233E-2</v>
      </c>
      <c r="Q61" s="8">
        <v>1.6641594055393751E-2</v>
      </c>
      <c r="R61" s="8">
        <v>4.7098851100170992E-3</v>
      </c>
      <c r="S61" s="27">
        <f t="shared" si="0"/>
        <v>0.42449880504243442</v>
      </c>
    </row>
    <row r="62" spans="1:21">
      <c r="I62" s="2" t="s">
        <v>13</v>
      </c>
      <c r="J62" s="8">
        <v>0.2913081495303475</v>
      </c>
      <c r="K62" s="8">
        <v>3.7592053031402513E-2</v>
      </c>
      <c r="L62" s="8">
        <v>1.052533589130711E-2</v>
      </c>
      <c r="M62" s="8">
        <v>1.9386989657859222E-2</v>
      </c>
      <c r="N62" s="8">
        <v>7.679727482236178E-3</v>
      </c>
      <c r="O62" s="8">
        <v>4.8218814705365737E-2</v>
      </c>
      <c r="P62" s="8">
        <v>1.1971567788918391E-2</v>
      </c>
      <c r="Q62" s="8">
        <v>2.3943135577836779E-2</v>
      </c>
      <c r="R62" s="8">
        <v>0</v>
      </c>
      <c r="S62" s="27">
        <f t="shared" si="0"/>
        <v>0.41303372063387089</v>
      </c>
    </row>
    <row r="63" spans="1:21">
      <c r="I63" s="428" t="s">
        <v>124</v>
      </c>
      <c r="J63" s="421">
        <v>0.26074798104474833</v>
      </c>
      <c r="K63" s="421">
        <v>4.1201856046584454E-2</v>
      </c>
      <c r="L63" s="421">
        <v>1.7502813451080897E-2</v>
      </c>
      <c r="M63" s="421">
        <v>1.4266764178583229E-2</v>
      </c>
      <c r="N63" s="421">
        <v>1.3322574388815905E-2</v>
      </c>
      <c r="O63" s="421">
        <v>2.8542526912594096E-2</v>
      </c>
      <c r="P63" s="421">
        <v>1.40790317148558E-2</v>
      </c>
      <c r="Q63" s="421">
        <v>1.9011771795526822E-2</v>
      </c>
      <c r="R63" s="421">
        <v>3.1408888046782859E-3</v>
      </c>
      <c r="S63" s="27">
        <f t="shared" si="0"/>
        <v>0.3667240563189878</v>
      </c>
    </row>
    <row r="64" spans="1:21">
      <c r="I64" s="2" t="s">
        <v>19</v>
      </c>
      <c r="J64" s="8">
        <v>0.26411503835122818</v>
      </c>
      <c r="K64" s="8">
        <v>4.744386472249229E-2</v>
      </c>
      <c r="L64" s="8"/>
      <c r="M64" s="8">
        <v>2.3770353451610535E-2</v>
      </c>
      <c r="N64" s="8">
        <v>2.3673511270881752E-2</v>
      </c>
      <c r="O64" s="8">
        <v>4.3416170687873124E-2</v>
      </c>
      <c r="P64" s="8">
        <v>2.1708085343936562E-2</v>
      </c>
      <c r="Q64" s="8">
        <v>3.2562128015904843E-2</v>
      </c>
      <c r="R64" s="8">
        <v>0</v>
      </c>
      <c r="S64" s="27">
        <f t="shared" si="0"/>
        <v>0.40924528712143504</v>
      </c>
    </row>
    <row r="65" spans="9:19">
      <c r="I65" s="2" t="s">
        <v>12</v>
      </c>
      <c r="J65" s="8">
        <v>0.23729936830079326</v>
      </c>
      <c r="K65" s="8">
        <v>3.618815366587097E-2</v>
      </c>
      <c r="L65" s="8">
        <v>1.6017707360303546E-2</v>
      </c>
      <c r="M65" s="8">
        <v>1.7797452622559495E-2</v>
      </c>
      <c r="N65" s="8">
        <v>2.3729936830079327E-3</v>
      </c>
      <c r="O65" s="8">
        <v>9.7520288342791746E-3</v>
      </c>
      <c r="P65" s="8">
        <v>1.560324613484668E-2</v>
      </c>
      <c r="Q65" s="8">
        <v>1.9504057668558349E-2</v>
      </c>
      <c r="R65" s="8">
        <v>0</v>
      </c>
      <c r="S65" s="27">
        <f t="shared" si="0"/>
        <v>0.31834685460434847</v>
      </c>
    </row>
    <row r="66" spans="9:19">
      <c r="I66" s="2" t="s">
        <v>4</v>
      </c>
      <c r="J66" s="8">
        <v>0.21508332584110071</v>
      </c>
      <c r="K66" s="8">
        <v>5.656102200235083E-2</v>
      </c>
      <c r="L66" s="8">
        <v>2.7931368890049789E-2</v>
      </c>
      <c r="M66" s="8">
        <v>0</v>
      </c>
      <c r="N66" s="8">
        <v>2.8629653112301034E-2</v>
      </c>
      <c r="O66" s="8">
        <v>1.7678081575980883E-2</v>
      </c>
      <c r="P66" s="8">
        <v>8.8390407879904414E-3</v>
      </c>
      <c r="Q66" s="8">
        <v>1.2963926489052643E-2</v>
      </c>
      <c r="R66" s="8">
        <v>8.8390407879904414E-4</v>
      </c>
      <c r="S66" s="27">
        <f t="shared" si="0"/>
        <v>0.31200930077527456</v>
      </c>
    </row>
    <row r="67" spans="9:19">
      <c r="I67" s="2" t="s">
        <v>5</v>
      </c>
      <c r="J67" s="8">
        <v>0.22329257793682972</v>
      </c>
      <c r="K67" s="8">
        <v>3.5861705657386105E-2</v>
      </c>
      <c r="L67" s="8">
        <v>1.1462862134496841E-2</v>
      </c>
      <c r="M67" s="8">
        <v>1.9836333807127952E-2</v>
      </c>
      <c r="N67" s="8">
        <v>4.5625097157613037E-3</v>
      </c>
      <c r="O67" s="8">
        <v>1.8352814624944907E-2</v>
      </c>
      <c r="P67" s="8">
        <v>1.8352814624944907E-2</v>
      </c>
      <c r="Q67" s="8">
        <v>1.4559899602456294E-2</v>
      </c>
      <c r="R67" s="8">
        <v>0</v>
      </c>
      <c r="S67" s="27">
        <f t="shared" si="0"/>
        <v>0.31041981244656197</v>
      </c>
    </row>
    <row r="68" spans="9:19">
      <c r="I68" s="2" t="s">
        <v>18</v>
      </c>
      <c r="J68" s="8">
        <v>0.20378783125476982</v>
      </c>
      <c r="K68" s="8">
        <v>5.7339754164013317E-2</v>
      </c>
      <c r="L68" s="8">
        <v>2.2428665378769821E-2</v>
      </c>
      <c r="M68" s="8">
        <v>2.3156439181620758E-2</v>
      </c>
      <c r="N68" s="8">
        <v>1.1754649603622731E-2</v>
      </c>
      <c r="O68" s="8">
        <v>1.6749684760666014E-2</v>
      </c>
      <c r="P68" s="8">
        <v>7.8165195549774712E-3</v>
      </c>
      <c r="Q68" s="8">
        <v>1.674968476066601E-2</v>
      </c>
      <c r="R68" s="8">
        <v>6.6998739042664051E-3</v>
      </c>
      <c r="S68" s="27">
        <f t="shared" si="0"/>
        <v>0.30914334839935903</v>
      </c>
    </row>
    <row r="69" spans="9:19">
      <c r="I69" s="2" t="s">
        <v>1</v>
      </c>
      <c r="J69" s="8">
        <v>0.21637842937200005</v>
      </c>
      <c r="K69" s="8">
        <v>2.5803127702611003E-2</v>
      </c>
      <c r="L69" s="8">
        <v>5.4094607343000006E-3</v>
      </c>
      <c r="M69" s="8">
        <v>0</v>
      </c>
      <c r="N69" s="8">
        <v>2.0393666968311002E-2</v>
      </c>
      <c r="O69" s="8">
        <v>0</v>
      </c>
      <c r="P69" s="8">
        <v>8.2994466060493152E-3</v>
      </c>
      <c r="Q69" s="8">
        <v>8.2994466060493169E-3</v>
      </c>
      <c r="R69" s="8">
        <v>3.3197786424197261E-3</v>
      </c>
      <c r="S69" s="27">
        <f t="shared" si="0"/>
        <v>0.26210022892912943</v>
      </c>
    </row>
    <row r="70" spans="9:19">
      <c r="I70" s="2" t="s">
        <v>10</v>
      </c>
      <c r="J70" s="8">
        <v>0.18819818749349776</v>
      </c>
      <c r="K70" s="8">
        <v>2.9645919484913238E-2</v>
      </c>
      <c r="L70" s="8">
        <v>1.6937836874414802E-2</v>
      </c>
      <c r="M70" s="8">
        <v>0</v>
      </c>
      <c r="N70" s="8">
        <v>1.2708082610498439E-2</v>
      </c>
      <c r="O70" s="8">
        <v>1.5468344177547761E-2</v>
      </c>
      <c r="P70" s="8">
        <v>9.7966179791135824E-3</v>
      </c>
      <c r="Q70" s="8">
        <v>1.546834417754776E-2</v>
      </c>
      <c r="R70" s="8">
        <v>0</v>
      </c>
      <c r="S70" s="27">
        <f t="shared" si="0"/>
        <v>0.25857741331262007</v>
      </c>
    </row>
    <row r="71" spans="9:19">
      <c r="I71" s="2" t="s">
        <v>2</v>
      </c>
      <c r="J71" s="8">
        <v>0.15517232954099469</v>
      </c>
      <c r="K71" s="8">
        <v>5.7430767116967055E-2</v>
      </c>
      <c r="L71" s="8">
        <v>3.3585243928050908E-2</v>
      </c>
      <c r="M71" s="8"/>
      <c r="N71" s="8">
        <v>2.3845523188916144E-2</v>
      </c>
      <c r="O71" s="8">
        <v>1.275389009925984E-2</v>
      </c>
      <c r="P71" s="8">
        <v>1.7005186799013122E-2</v>
      </c>
      <c r="Q71" s="8">
        <v>4.8974937981157785E-3</v>
      </c>
      <c r="R71" s="8">
        <v>3.5710892277927555E-3</v>
      </c>
      <c r="S71" s="27">
        <f t="shared" si="0"/>
        <v>0.25083075658214321</v>
      </c>
    </row>
    <row r="72" spans="9:19">
      <c r="I72" s="2" t="s">
        <v>14</v>
      </c>
      <c r="J72" s="8">
        <v>0.13173998974395107</v>
      </c>
      <c r="K72" s="8">
        <v>2.5722232997506447E-2</v>
      </c>
      <c r="L72" s="8">
        <v>9.8804992307963309E-3</v>
      </c>
      <c r="M72" s="8">
        <v>6.5869994871975536E-3</v>
      </c>
      <c r="N72" s="8">
        <v>9.254734279512563E-3</v>
      </c>
      <c r="O72" s="8">
        <v>1.0827944362516526E-2</v>
      </c>
      <c r="P72" s="8">
        <v>7.5795610537615684E-3</v>
      </c>
      <c r="Q72" s="8">
        <v>1.2921346939269721E-2</v>
      </c>
      <c r="R72" s="8">
        <v>0</v>
      </c>
      <c r="S72" s="27">
        <f t="shared" si="0"/>
        <v>0.18879107509700532</v>
      </c>
    </row>
    <row r="73" spans="9:19">
      <c r="I73" s="2" t="s">
        <v>16</v>
      </c>
      <c r="J73" s="8">
        <v>0.14874173741316807</v>
      </c>
      <c r="K73" s="8">
        <v>6.856994094747047E-3</v>
      </c>
      <c r="L73" s="8"/>
      <c r="M73" s="8"/>
      <c r="N73" s="8">
        <v>6.8569940947470478E-3</v>
      </c>
      <c r="O73" s="8">
        <v>0</v>
      </c>
      <c r="P73" s="8">
        <v>6.1126741402671809E-3</v>
      </c>
      <c r="Q73" s="8">
        <v>1.2225348280534362E-2</v>
      </c>
      <c r="R73" s="8">
        <v>2.4450696561068722E-3</v>
      </c>
      <c r="S73" s="27">
        <f t="shared" si="0"/>
        <v>0.17638182358482354</v>
      </c>
    </row>
    <row r="74" spans="9:19">
      <c r="I74" s="2" t="s">
        <v>9</v>
      </c>
      <c r="J74" s="8">
        <v>0.12699283786302734</v>
      </c>
      <c r="K74" s="8">
        <v>2.2524876218277593E-2</v>
      </c>
      <c r="L74" s="8">
        <v>9.7575729804619225E-3</v>
      </c>
      <c r="M74" s="8">
        <v>9.7438299199260631E-3</v>
      </c>
      <c r="N74" s="8">
        <v>3.0234733178896101E-3</v>
      </c>
      <c r="O74" s="8">
        <v>1.0437767495591287E-2</v>
      </c>
      <c r="P74" s="8">
        <v>6.2626604973547734E-3</v>
      </c>
      <c r="Q74" s="8">
        <v>8.0022884132866547E-3</v>
      </c>
      <c r="R74" s="8">
        <v>1.9483832658437074E-3</v>
      </c>
      <c r="S74" s="27">
        <f t="shared" si="0"/>
        <v>0.17616881375338134</v>
      </c>
    </row>
    <row r="75" spans="9:19">
      <c r="I75" s="2" t="s">
        <v>17</v>
      </c>
      <c r="J75" s="8">
        <v>7.6062978674430043E-2</v>
      </c>
      <c r="K75" s="8">
        <v>2.8685954154657519E-2</v>
      </c>
      <c r="L75" s="8">
        <v>5.4640309612152219E-3</v>
      </c>
      <c r="M75" s="8">
        <v>1.6902652603515124E-2</v>
      </c>
      <c r="N75" s="8">
        <v>6.3192705899271697E-3</v>
      </c>
      <c r="O75" s="8">
        <v>3.1258758359354812E-3</v>
      </c>
      <c r="P75" s="8">
        <v>2.9174841135397827E-3</v>
      </c>
      <c r="Q75" s="8">
        <v>7.9188854510365524E-3</v>
      </c>
      <c r="R75" s="8">
        <v>0</v>
      </c>
      <c r="S75" s="27">
        <f t="shared" si="0"/>
        <v>0.1187111782295994</v>
      </c>
    </row>
    <row r="76" spans="9:19">
      <c r="I76" s="433" t="s">
        <v>3</v>
      </c>
      <c r="J76" s="259">
        <v>9.7757846915806731E-2</v>
      </c>
      <c r="K76" s="259">
        <v>7.7033064857248241E-3</v>
      </c>
      <c r="L76" s="259">
        <v>7.7033064857248241E-3</v>
      </c>
      <c r="M76" s="259"/>
      <c r="N76" s="259">
        <v>0</v>
      </c>
      <c r="O76" s="259"/>
      <c r="P76" s="259">
        <v>3.749616046085738E-3</v>
      </c>
      <c r="Q76" s="259">
        <v>4.4459733117873743E-3</v>
      </c>
      <c r="R76" s="259">
        <v>0</v>
      </c>
      <c r="S76" s="261">
        <f t="shared" si="0"/>
        <v>0.11365674275940468</v>
      </c>
    </row>
  </sheetData>
  <sortState ref="A83:K102">
    <sortCondition descending="1" ref="K83:K102"/>
  </sortState>
  <mergeCells count="10">
    <mergeCell ref="R28:U28"/>
    <mergeCell ref="F29:J29"/>
    <mergeCell ref="K29:O29"/>
    <mergeCell ref="R29:S29"/>
    <mergeCell ref="T29:U29"/>
    <mergeCell ref="A28:A29"/>
    <mergeCell ref="B28:D29"/>
    <mergeCell ref="E28:E30"/>
    <mergeCell ref="F28:O28"/>
    <mergeCell ref="P28:Q29"/>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election activeCell="F28" sqref="F28"/>
    </sheetView>
  </sheetViews>
  <sheetFormatPr defaultRowHeight="15"/>
  <sheetData>
    <row r="1" spans="1:2" ht="15.75">
      <c r="A1" s="230" t="s">
        <v>328</v>
      </c>
    </row>
    <row r="3" spans="1:2">
      <c r="A3" s="354"/>
      <c r="B3" s="355" t="s">
        <v>224</v>
      </c>
    </row>
    <row r="4" spans="1:2">
      <c r="A4" s="357" t="s">
        <v>7</v>
      </c>
      <c r="B4" s="356">
        <v>1.3714286088943481</v>
      </c>
    </row>
    <row r="5" spans="1:2">
      <c r="A5" s="357" t="s">
        <v>0</v>
      </c>
      <c r="B5" s="356">
        <v>1.4095238447189331</v>
      </c>
    </row>
    <row r="6" spans="1:2">
      <c r="A6" s="357" t="s">
        <v>11</v>
      </c>
      <c r="B6" s="358">
        <v>1.422222375869751</v>
      </c>
    </row>
    <row r="7" spans="1:2">
      <c r="A7" s="357" t="s">
        <v>19</v>
      </c>
      <c r="B7" s="358">
        <v>1.6000000238418579</v>
      </c>
    </row>
    <row r="8" spans="1:2">
      <c r="A8" s="357" t="s">
        <v>1</v>
      </c>
      <c r="B8" s="358">
        <v>1.6253968477249146</v>
      </c>
    </row>
    <row r="9" spans="1:2">
      <c r="A9" s="357" t="s">
        <v>4</v>
      </c>
      <c r="B9" s="358">
        <v>1.6730159521102905</v>
      </c>
    </row>
    <row r="10" spans="1:2">
      <c r="A10" s="357" t="s">
        <v>8</v>
      </c>
      <c r="B10" s="358">
        <v>1.682539701461792</v>
      </c>
    </row>
    <row r="11" spans="1:2">
      <c r="A11" s="357" t="s">
        <v>12</v>
      </c>
      <c r="B11" s="358">
        <v>1.6952381134033203</v>
      </c>
    </row>
    <row r="12" spans="1:2">
      <c r="A12" s="357" t="s">
        <v>309</v>
      </c>
      <c r="B12" s="392">
        <v>1.7126984596252441</v>
      </c>
    </row>
    <row r="13" spans="1:2">
      <c r="A13" s="357" t="s">
        <v>2</v>
      </c>
      <c r="B13" s="358">
        <v>1.8444444444444423</v>
      </c>
    </row>
    <row r="14" spans="1:2">
      <c r="A14" s="357" t="s">
        <v>6</v>
      </c>
      <c r="B14" s="358">
        <v>1.9047619104385376</v>
      </c>
    </row>
    <row r="15" spans="1:2">
      <c r="A15" s="357" t="s">
        <v>17</v>
      </c>
      <c r="B15" s="358">
        <v>1.9111111111111092</v>
      </c>
    </row>
    <row r="16" spans="1:2">
      <c r="A16" s="357" t="s">
        <v>14</v>
      </c>
      <c r="B16" s="358">
        <v>1.9349206686019897</v>
      </c>
    </row>
    <row r="17" spans="1:4">
      <c r="A17" s="357" t="s">
        <v>9</v>
      </c>
      <c r="B17" s="358">
        <v>1.9587302207946777</v>
      </c>
    </row>
    <row r="18" spans="1:4">
      <c r="A18" s="357" t="s">
        <v>124</v>
      </c>
      <c r="B18" s="392">
        <v>1.9800453846867296</v>
      </c>
    </row>
    <row r="19" spans="1:4">
      <c r="A19" s="357" t="s">
        <v>284</v>
      </c>
      <c r="B19" s="392">
        <v>1.99289895133765</v>
      </c>
    </row>
    <row r="20" spans="1:4">
      <c r="A20" s="357" t="s">
        <v>15</v>
      </c>
      <c r="B20" s="358">
        <v>2.0666666030883789</v>
      </c>
    </row>
    <row r="21" spans="1:4">
      <c r="A21" s="357" t="s">
        <v>13</v>
      </c>
      <c r="B21" s="358">
        <v>2.095238208770752</v>
      </c>
    </row>
    <row r="22" spans="1:4">
      <c r="A22" s="357" t="s">
        <v>127</v>
      </c>
      <c r="B22" s="358">
        <v>2.1031746864318848</v>
      </c>
      <c r="D22" s="274" t="s">
        <v>301</v>
      </c>
    </row>
    <row r="23" spans="1:4">
      <c r="A23" s="357" t="s">
        <v>18</v>
      </c>
      <c r="B23" s="358">
        <v>2.1174602508544922</v>
      </c>
    </row>
    <row r="24" spans="1:4">
      <c r="A24" s="360" t="s">
        <v>5</v>
      </c>
      <c r="B24" s="361">
        <v>2.4285714626312256</v>
      </c>
    </row>
    <row r="25" spans="1:4">
      <c r="A25" s="357" t="s">
        <v>16</v>
      </c>
      <c r="B25" s="358">
        <v>2.5269841269841242</v>
      </c>
    </row>
    <row r="26" spans="1:4">
      <c r="A26" s="359" t="s">
        <v>20</v>
      </c>
      <c r="B26" s="358">
        <v>2.7095239162445068</v>
      </c>
    </row>
    <row r="27" spans="1:4">
      <c r="A27" s="357" t="s">
        <v>10</v>
      </c>
      <c r="B27" s="356">
        <v>3.5</v>
      </c>
    </row>
  </sheetData>
  <sortState ref="A4:B27">
    <sortCondition ref="B4:B27"/>
  </sortState>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5"/>
  <sheetViews>
    <sheetView showGridLines="0" topLeftCell="A17" zoomScale="90" zoomScaleNormal="90" workbookViewId="0">
      <selection activeCell="I34" sqref="I34"/>
    </sheetView>
  </sheetViews>
  <sheetFormatPr defaultColWidth="11.42578125" defaultRowHeight="15"/>
  <cols>
    <col min="1" max="1" width="18" customWidth="1"/>
    <col min="6" max="6" width="13.7109375" customWidth="1"/>
    <col min="7" max="7" width="13.28515625" customWidth="1"/>
  </cols>
  <sheetData>
    <row r="1" spans="1:20">
      <c r="A1" s="13" t="s">
        <v>120</v>
      </c>
    </row>
    <row r="3" spans="1:20" ht="51">
      <c r="A3" s="270" t="s">
        <v>118</v>
      </c>
      <c r="B3" s="270" t="s">
        <v>117</v>
      </c>
      <c r="C3" s="270" t="s">
        <v>112</v>
      </c>
      <c r="D3" s="270" t="s">
        <v>113</v>
      </c>
      <c r="E3" s="270" t="s">
        <v>114</v>
      </c>
      <c r="F3" s="270" t="s">
        <v>181</v>
      </c>
      <c r="G3" s="270" t="s">
        <v>182</v>
      </c>
      <c r="H3" s="270" t="s">
        <v>116</v>
      </c>
      <c r="I3" s="270" t="s">
        <v>180</v>
      </c>
      <c r="J3" s="167" t="s">
        <v>121</v>
      </c>
      <c r="K3" s="167"/>
      <c r="L3" s="167" t="s">
        <v>128</v>
      </c>
      <c r="M3" s="167" t="s">
        <v>254</v>
      </c>
      <c r="N3" s="167" t="s">
        <v>255</v>
      </c>
      <c r="O3" s="394" t="s">
        <v>122</v>
      </c>
      <c r="P3" s="395" t="s">
        <v>79</v>
      </c>
      <c r="Q3" s="395" t="s">
        <v>80</v>
      </c>
      <c r="R3" s="384" t="s">
        <v>79</v>
      </c>
      <c r="S3" s="384" t="s">
        <v>80</v>
      </c>
    </row>
    <row r="4" spans="1:20">
      <c r="A4" s="156" t="s">
        <v>18</v>
      </c>
      <c r="B4" s="161">
        <v>2013</v>
      </c>
      <c r="C4" s="156">
        <v>51.519999999999996</v>
      </c>
      <c r="D4" s="156">
        <v>77.739999999999995</v>
      </c>
      <c r="E4" s="156">
        <v>6.74</v>
      </c>
      <c r="F4" s="156">
        <v>0.71719178082191781</v>
      </c>
      <c r="G4" s="156">
        <v>0.34994278886221469</v>
      </c>
      <c r="H4" s="156">
        <v>51981.66618883748</v>
      </c>
      <c r="I4">
        <v>0.30914334839935903</v>
      </c>
      <c r="J4" s="164">
        <v>2.12</v>
      </c>
      <c r="K4" s="414">
        <f>+(L4+N4)/3</f>
        <v>1.1333333333333335</v>
      </c>
      <c r="L4" s="396">
        <v>1</v>
      </c>
      <c r="M4" s="396">
        <v>2.9523809523809521</v>
      </c>
      <c r="N4" s="396">
        <v>2.4000000000000004</v>
      </c>
      <c r="O4" s="397">
        <v>0.57534246575342463</v>
      </c>
      <c r="P4" s="397">
        <v>0.41095890410958902</v>
      </c>
      <c r="Q4" s="397">
        <v>0.16438356164383561</v>
      </c>
      <c r="R4" s="6">
        <v>8.2191780821917804E-2</v>
      </c>
      <c r="S4" s="6">
        <v>3.287671232876712E-2</v>
      </c>
      <c r="T4" s="15">
        <f>+S4+R4</f>
        <v>0.11506849315068493</v>
      </c>
    </row>
    <row r="5" spans="1:20">
      <c r="A5" s="157" t="s">
        <v>20</v>
      </c>
      <c r="B5" s="162">
        <v>2013</v>
      </c>
      <c r="C5" s="157">
        <v>22.29</v>
      </c>
      <c r="D5" s="157">
        <v>41.77</v>
      </c>
      <c r="E5" s="157">
        <v>2.5499999999999998</v>
      </c>
      <c r="F5" s="157">
        <v>0.62488493150684932</v>
      </c>
      <c r="G5" s="157">
        <v>0.53047434597356302</v>
      </c>
      <c r="H5" s="157">
        <v>13399.558925638197</v>
      </c>
      <c r="I5">
        <v>0.48819964135926958</v>
      </c>
      <c r="J5" s="165">
        <v>2.71</v>
      </c>
      <c r="K5" s="414">
        <f t="shared" ref="K5:K23" si="0">+(L5+N5)/3</f>
        <v>2.2333333333333334</v>
      </c>
      <c r="L5" s="398">
        <v>1.5</v>
      </c>
      <c r="M5" s="398">
        <v>1.4285714285714284</v>
      </c>
      <c r="N5" s="398">
        <v>5.2</v>
      </c>
      <c r="O5" s="399">
        <v>0.65753424657534243</v>
      </c>
      <c r="P5" s="399">
        <v>0.41095890410958902</v>
      </c>
      <c r="Q5" s="399">
        <v>0.24657534246575344</v>
      </c>
      <c r="R5" s="8">
        <v>8.2191780821917804E-2</v>
      </c>
      <c r="S5" s="8">
        <v>4.9315068493150691E-2</v>
      </c>
      <c r="T5" s="15">
        <f t="shared" ref="T5:T23" si="1">+S5+R5</f>
        <v>0.13150684931506851</v>
      </c>
    </row>
    <row r="6" spans="1:20">
      <c r="A6" s="157" t="s">
        <v>2</v>
      </c>
      <c r="B6" s="162">
        <v>2013</v>
      </c>
      <c r="C6" s="157">
        <v>63.44</v>
      </c>
      <c r="D6" s="157">
        <v>70.64</v>
      </c>
      <c r="E6" s="157">
        <v>6.64</v>
      </c>
      <c r="F6" s="157">
        <v>0.71386301369863026</v>
      </c>
      <c r="G6" s="157">
        <v>0.26426485415336359</v>
      </c>
      <c r="H6" s="157">
        <v>31854.20927605778</v>
      </c>
      <c r="I6">
        <v>0.25083075658214321</v>
      </c>
      <c r="J6" s="165">
        <v>1.84</v>
      </c>
      <c r="K6" s="414">
        <f t="shared" si="0"/>
        <v>1.0666666666666667</v>
      </c>
      <c r="L6" s="398">
        <v>1</v>
      </c>
      <c r="M6" s="398">
        <v>2.333333333333333</v>
      </c>
      <c r="N6" s="398">
        <v>2.2000000000000002</v>
      </c>
      <c r="O6" s="399">
        <v>0.27287671232876709</v>
      </c>
      <c r="P6" s="399">
        <v>0.15780821917808219</v>
      </c>
      <c r="Q6" s="399">
        <v>0.11506849315068493</v>
      </c>
      <c r="R6" s="8">
        <v>3.1561643835616437E-2</v>
      </c>
      <c r="S6" s="90">
        <v>2.3013698630136987E-2</v>
      </c>
      <c r="T6" s="15">
        <f t="shared" si="1"/>
        <v>5.4575342465753421E-2</v>
      </c>
    </row>
    <row r="7" spans="1:20">
      <c r="A7" s="157" t="s">
        <v>16</v>
      </c>
      <c r="B7" s="162">
        <v>2013</v>
      </c>
      <c r="C7" s="157">
        <v>71.08</v>
      </c>
      <c r="D7" s="157">
        <v>79.900000000000006</v>
      </c>
      <c r="E7" s="157">
        <v>7.2499999999999991</v>
      </c>
      <c r="F7" s="157">
        <v>0.37662602739726025</v>
      </c>
      <c r="G7" s="157">
        <v>0.20476174708325601</v>
      </c>
      <c r="H7" s="157">
        <v>48876.098568060908</v>
      </c>
      <c r="I7">
        <v>0.17638182358482354</v>
      </c>
      <c r="J7" s="165">
        <v>2.5299999999999998</v>
      </c>
      <c r="K7" s="414">
        <f t="shared" si="0"/>
        <v>1.7333333333333334</v>
      </c>
      <c r="L7" s="398">
        <v>2</v>
      </c>
      <c r="M7" s="398">
        <v>2.3809523809523805</v>
      </c>
      <c r="N7" s="398">
        <v>3.2</v>
      </c>
      <c r="O7" s="399">
        <v>0.49315068493150682</v>
      </c>
      <c r="P7" s="399">
        <v>0.41095890410958902</v>
      </c>
      <c r="Q7" s="399">
        <v>8.2191780821917804E-2</v>
      </c>
      <c r="R7" s="8">
        <v>8.2191780821917804E-2</v>
      </c>
      <c r="S7" s="8">
        <v>1.643835616438356E-2</v>
      </c>
      <c r="T7" s="15">
        <f t="shared" si="1"/>
        <v>9.8630136986301367E-2</v>
      </c>
    </row>
    <row r="8" spans="1:20">
      <c r="A8" s="157" t="s">
        <v>4</v>
      </c>
      <c r="B8" s="162">
        <v>2013</v>
      </c>
      <c r="C8" s="157">
        <v>35.35</v>
      </c>
      <c r="D8" s="157">
        <v>45.92</v>
      </c>
      <c r="E8" s="157">
        <v>9.67</v>
      </c>
      <c r="F8" s="157">
        <v>0.53440986301369864</v>
      </c>
      <c r="G8" s="157">
        <v>0.3292159668425626</v>
      </c>
      <c r="H8" s="157">
        <v>27978.629828159494</v>
      </c>
      <c r="I8">
        <v>0.31200930077527456</v>
      </c>
      <c r="J8" s="165">
        <v>1.67</v>
      </c>
      <c r="K8" s="414">
        <f t="shared" si="0"/>
        <v>1.1333333333333335</v>
      </c>
      <c r="L8" s="398">
        <v>1</v>
      </c>
      <c r="M8" s="398">
        <v>1.6190476190476188</v>
      </c>
      <c r="N8" s="398">
        <v>2.4000000000000004</v>
      </c>
      <c r="O8" s="399">
        <v>0.32191780821917815</v>
      </c>
      <c r="P8" s="399">
        <v>0.30136986301369867</v>
      </c>
      <c r="Q8" s="399">
        <v>2.0547945205479451E-2</v>
      </c>
      <c r="R8" s="8">
        <v>6.0273972602739735E-2</v>
      </c>
      <c r="S8" s="8">
        <v>4.10958904109589E-3</v>
      </c>
      <c r="T8" s="15">
        <f t="shared" si="1"/>
        <v>6.438356164383563E-2</v>
      </c>
    </row>
    <row r="9" spans="1:20">
      <c r="A9" s="157" t="s">
        <v>8</v>
      </c>
      <c r="B9" s="162">
        <v>2013</v>
      </c>
      <c r="C9" s="157">
        <v>71.58</v>
      </c>
      <c r="D9" s="157">
        <v>76.849999999999994</v>
      </c>
      <c r="E9" s="157">
        <v>8.59</v>
      </c>
      <c r="F9" s="157">
        <v>0.58081506849315079</v>
      </c>
      <c r="G9" s="157">
        <v>0.45293198896118181</v>
      </c>
      <c r="H9" s="157">
        <v>32573.579999449135</v>
      </c>
      <c r="I9">
        <v>0.42449880504243442</v>
      </c>
      <c r="J9" s="165">
        <v>1.68</v>
      </c>
      <c r="K9" s="414">
        <f t="shared" si="0"/>
        <v>1</v>
      </c>
      <c r="L9" s="398">
        <v>1</v>
      </c>
      <c r="M9" s="398">
        <v>2.0476190476190474</v>
      </c>
      <c r="N9" s="398">
        <v>2</v>
      </c>
      <c r="O9" s="399">
        <v>0.37260273972602742</v>
      </c>
      <c r="P9" s="399">
        <v>0.29041095890410962</v>
      </c>
      <c r="Q9" s="399">
        <v>8.2191780821917804E-2</v>
      </c>
      <c r="R9" s="8">
        <v>5.8082191780821926E-2</v>
      </c>
      <c r="S9" s="8">
        <v>1.643835616438356E-2</v>
      </c>
      <c r="T9" s="15">
        <f t="shared" si="1"/>
        <v>7.452054794520549E-2</v>
      </c>
    </row>
    <row r="10" spans="1:20">
      <c r="A10" s="157" t="s">
        <v>9</v>
      </c>
      <c r="B10" s="162">
        <v>2013</v>
      </c>
      <c r="C10" s="157">
        <v>34.75</v>
      </c>
      <c r="D10" s="157">
        <v>55.510000000000005</v>
      </c>
      <c r="E10" s="157">
        <v>7.46</v>
      </c>
      <c r="F10" s="157">
        <v>0.45173287671232876</v>
      </c>
      <c r="G10" s="157">
        <v>0.184359677832755</v>
      </c>
      <c r="H10" s="157">
        <v>32257.388273899738</v>
      </c>
      <c r="I10">
        <v>0.17616881375338134</v>
      </c>
      <c r="J10" s="165">
        <v>1.96</v>
      </c>
      <c r="K10" s="414">
        <f t="shared" si="0"/>
        <v>1.1333333333333333</v>
      </c>
      <c r="L10" s="398">
        <v>2</v>
      </c>
      <c r="M10" s="398">
        <v>2.4761904761904763</v>
      </c>
      <c r="N10" s="398">
        <v>1.4</v>
      </c>
      <c r="O10" s="399">
        <v>0.39178082191780816</v>
      </c>
      <c r="P10" s="399">
        <v>0.31506849315068491</v>
      </c>
      <c r="Q10" s="399">
        <v>7.6712328767123278E-2</v>
      </c>
      <c r="R10" s="8">
        <v>8.2191780821917818E-2</v>
      </c>
      <c r="S10" s="8">
        <v>0</v>
      </c>
      <c r="T10" s="15">
        <f t="shared" si="1"/>
        <v>8.2191780821917818E-2</v>
      </c>
    </row>
    <row r="11" spans="1:20">
      <c r="A11" s="157" t="s">
        <v>13</v>
      </c>
      <c r="B11" s="162">
        <v>2013</v>
      </c>
      <c r="C11" s="157">
        <v>45.1</v>
      </c>
      <c r="D11" s="157">
        <v>59.89</v>
      </c>
      <c r="E11" s="157">
        <v>3.16</v>
      </c>
      <c r="F11" s="157">
        <v>0.47592978151392745</v>
      </c>
      <c r="G11" s="157">
        <v>0.44511901875414583</v>
      </c>
      <c r="H11" s="157">
        <v>23817.328246283825</v>
      </c>
      <c r="I11">
        <v>0.41303372063387089</v>
      </c>
      <c r="J11" s="165">
        <v>2.1</v>
      </c>
      <c r="K11" s="414">
        <f t="shared" si="0"/>
        <v>0.66666666666666663</v>
      </c>
      <c r="L11" s="398">
        <v>0</v>
      </c>
      <c r="M11" s="398">
        <v>4.2857142857142856</v>
      </c>
      <c r="N11" s="398">
        <v>2</v>
      </c>
      <c r="O11" s="399">
        <v>0.41095890410958907</v>
      </c>
      <c r="P11" s="399">
        <v>0.41095890410958907</v>
      </c>
      <c r="Q11" s="399">
        <v>0</v>
      </c>
      <c r="R11" s="8">
        <v>8.2191780821917818E-2</v>
      </c>
      <c r="S11" s="8">
        <v>0</v>
      </c>
      <c r="T11" s="15">
        <f t="shared" si="1"/>
        <v>8.2191780821917818E-2</v>
      </c>
    </row>
    <row r="12" spans="1:20">
      <c r="A12" s="157" t="s">
        <v>11</v>
      </c>
      <c r="B12" s="162">
        <v>2013</v>
      </c>
      <c r="C12" s="157">
        <v>19.59</v>
      </c>
      <c r="D12" s="157">
        <v>60.24</v>
      </c>
      <c r="E12" s="157">
        <v>2.44</v>
      </c>
      <c r="F12" s="157">
        <v>0.46267123287671236</v>
      </c>
      <c r="G12" s="157">
        <v>0.63057990461403379</v>
      </c>
      <c r="H12" s="157">
        <v>17578.982060432587</v>
      </c>
      <c r="I12">
        <v>0.60975703703568096</v>
      </c>
      <c r="J12" s="165">
        <v>1.42</v>
      </c>
      <c r="K12" s="414">
        <f t="shared" si="0"/>
        <v>0.53333333333333333</v>
      </c>
      <c r="L12" s="398">
        <v>0</v>
      </c>
      <c r="M12" s="398">
        <v>2.6666666666666665</v>
      </c>
      <c r="N12" s="398">
        <v>1.6</v>
      </c>
      <c r="O12" s="399">
        <v>0.41095890410958907</v>
      </c>
      <c r="P12" s="399">
        <v>0.41095890410958907</v>
      </c>
      <c r="Q12" s="399">
        <v>0</v>
      </c>
      <c r="R12" s="8">
        <v>8.2191780821917804E-2</v>
      </c>
      <c r="S12" s="8">
        <v>1.643835616438356E-2</v>
      </c>
      <c r="T12" s="15">
        <f t="shared" si="1"/>
        <v>9.8630136986301367E-2</v>
      </c>
    </row>
    <row r="13" spans="1:20">
      <c r="A13" s="157" t="s">
        <v>15</v>
      </c>
      <c r="B13" s="162">
        <v>2013</v>
      </c>
      <c r="C13" s="157">
        <v>17.399999999999999</v>
      </c>
      <c r="D13" s="157">
        <v>46.089999999999996</v>
      </c>
      <c r="E13" s="157">
        <v>5.96</v>
      </c>
      <c r="F13" s="157">
        <v>0.42514657639073372</v>
      </c>
      <c r="G13" s="157">
        <v>0.94639392705061376</v>
      </c>
      <c r="H13" s="157">
        <v>11887.308672294401</v>
      </c>
      <c r="I13">
        <v>0.91241961838344154</v>
      </c>
      <c r="J13" s="165">
        <v>2.0699999999999998</v>
      </c>
      <c r="K13" s="414">
        <f t="shared" si="0"/>
        <v>1.7333333333333334</v>
      </c>
      <c r="L13" s="398">
        <v>1</v>
      </c>
      <c r="M13" s="398">
        <v>1</v>
      </c>
      <c r="N13" s="398">
        <v>4.2</v>
      </c>
      <c r="O13" s="399">
        <v>0.49315068493150682</v>
      </c>
      <c r="P13" s="399">
        <v>0.41095890410958902</v>
      </c>
      <c r="Q13" s="399">
        <v>8.2191780821917804E-2</v>
      </c>
      <c r="R13" s="8">
        <v>0.10410958904109588</v>
      </c>
      <c r="S13" s="8">
        <v>0</v>
      </c>
      <c r="T13" s="15">
        <f t="shared" si="1"/>
        <v>0.10410958904109588</v>
      </c>
    </row>
    <row r="14" spans="1:20">
      <c r="A14" s="157" t="s">
        <v>1</v>
      </c>
      <c r="B14" s="162">
        <v>2012</v>
      </c>
      <c r="C14" s="157" t="s">
        <v>115</v>
      </c>
      <c r="D14" s="157">
        <v>60.819999999999993</v>
      </c>
      <c r="E14" s="157">
        <v>14.74</v>
      </c>
      <c r="F14" s="157">
        <v>0.27824229452054799</v>
      </c>
      <c r="G14" s="157">
        <v>0.27658406004521763</v>
      </c>
      <c r="H14" s="157">
        <v>21078.640412240045</v>
      </c>
      <c r="I14">
        <v>0.26210022892912943</v>
      </c>
      <c r="J14" s="165">
        <v>1.63</v>
      </c>
      <c r="K14" s="414">
        <f t="shared" si="0"/>
        <v>1.1333333333333335</v>
      </c>
      <c r="L14" s="398">
        <v>1</v>
      </c>
      <c r="M14" s="398">
        <v>1.4761904761904761</v>
      </c>
      <c r="N14" s="398">
        <v>2.4000000000000004</v>
      </c>
      <c r="O14" s="399">
        <v>0.26849315068493151</v>
      </c>
      <c r="P14" s="399">
        <v>0.19178082191780824</v>
      </c>
      <c r="Q14" s="399">
        <v>7.6712328767123292E-2</v>
      </c>
      <c r="R14" s="8">
        <v>3.8356164383561646E-2</v>
      </c>
      <c r="S14" s="8">
        <v>1.5342465753424659E-2</v>
      </c>
      <c r="T14" s="15">
        <f t="shared" si="1"/>
        <v>5.3698630136986308E-2</v>
      </c>
    </row>
    <row r="15" spans="1:20">
      <c r="A15" s="157" t="s">
        <v>17</v>
      </c>
      <c r="B15" s="160">
        <v>2014</v>
      </c>
      <c r="C15" s="157">
        <v>32.54</v>
      </c>
      <c r="D15" s="157">
        <v>75.650000000000006</v>
      </c>
      <c r="E15" s="157">
        <v>4.79</v>
      </c>
      <c r="F15" s="157">
        <v>0.43593984329799862</v>
      </c>
      <c r="G15" s="157">
        <v>0.12059191352422058</v>
      </c>
      <c r="H15" s="157">
        <v>39897.407089304121</v>
      </c>
      <c r="I15">
        <v>0.1187111782295994</v>
      </c>
      <c r="J15" s="165">
        <v>1.91</v>
      </c>
      <c r="K15" s="414">
        <f t="shared" si="0"/>
        <v>1.4666666666666668</v>
      </c>
      <c r="L15" s="398">
        <v>1</v>
      </c>
      <c r="M15" s="398">
        <v>1.3333333333333333</v>
      </c>
      <c r="N15" s="398">
        <v>3.4</v>
      </c>
      <c r="O15" s="399">
        <v>0.52054794520547942</v>
      </c>
      <c r="P15" s="399">
        <v>0.52054794520547942</v>
      </c>
      <c r="Q15" s="399">
        <v>0</v>
      </c>
      <c r="R15" s="8">
        <v>7.1232876712328766E-2</v>
      </c>
      <c r="S15" s="8">
        <v>0</v>
      </c>
      <c r="T15" s="15">
        <f t="shared" si="1"/>
        <v>7.1232876712328766E-2</v>
      </c>
    </row>
    <row r="16" spans="1:20">
      <c r="A16" s="157" t="s">
        <v>7</v>
      </c>
      <c r="B16" s="162">
        <v>2012</v>
      </c>
      <c r="C16" s="157">
        <v>18.57</v>
      </c>
      <c r="D16" s="157">
        <v>43.81</v>
      </c>
      <c r="E16" s="157">
        <v>4.9799999999999995</v>
      </c>
      <c r="F16" s="157">
        <v>0.47976027397260274</v>
      </c>
      <c r="G16" s="157">
        <v>0.64535088938381679</v>
      </c>
      <c r="H16" s="157">
        <v>11153.537145024622</v>
      </c>
      <c r="I16">
        <v>0.61809348066976488</v>
      </c>
      <c r="J16" s="165">
        <v>1.37</v>
      </c>
      <c r="K16" s="414">
        <f t="shared" si="0"/>
        <v>0.80000000000000016</v>
      </c>
      <c r="L16" s="398">
        <v>0</v>
      </c>
      <c r="M16" s="398">
        <v>1.7142857142857142</v>
      </c>
      <c r="N16" s="398">
        <v>2.4000000000000004</v>
      </c>
      <c r="O16" s="399">
        <v>0.35616438356164382</v>
      </c>
      <c r="P16" s="399">
        <v>0.35616438356164382</v>
      </c>
      <c r="Q16" s="399">
        <v>0</v>
      </c>
      <c r="R16" s="8">
        <v>6.5205479452054807E-2</v>
      </c>
      <c r="S16" s="8">
        <v>0</v>
      </c>
      <c r="T16" s="15">
        <f t="shared" si="1"/>
        <v>6.5205479452054807E-2</v>
      </c>
    </row>
    <row r="17" spans="1:24">
      <c r="A17" s="157" t="s">
        <v>5</v>
      </c>
      <c r="B17" s="162">
        <v>2013</v>
      </c>
      <c r="C17" s="157">
        <v>56.089999999999996</v>
      </c>
      <c r="D17" s="157">
        <v>70.63000000000001</v>
      </c>
      <c r="E17" s="157">
        <v>4.3099999999999996</v>
      </c>
      <c r="F17" s="157">
        <v>0.51313835616438352</v>
      </c>
      <c r="G17" s="157">
        <v>0.33787256432304202</v>
      </c>
      <c r="H17" s="157">
        <v>41758.326275234329</v>
      </c>
      <c r="I17">
        <v>0.31041981244656197</v>
      </c>
      <c r="J17" s="165">
        <v>2.4300000000000002</v>
      </c>
      <c r="K17" s="414">
        <f t="shared" si="0"/>
        <v>2.3333333333333335</v>
      </c>
      <c r="L17" s="398">
        <v>4</v>
      </c>
      <c r="M17" s="398">
        <v>0.2857142857142857</v>
      </c>
      <c r="N17" s="398">
        <v>3</v>
      </c>
      <c r="O17" s="399">
        <v>0.32602739726027402</v>
      </c>
      <c r="P17" s="399">
        <v>0.32602739726027402</v>
      </c>
      <c r="Q17" s="399">
        <v>0</v>
      </c>
      <c r="R17" s="8">
        <v>0.12328767123287672</v>
      </c>
      <c r="S17" s="8">
        <v>0</v>
      </c>
      <c r="T17" s="15">
        <f t="shared" si="1"/>
        <v>0.12328767123287672</v>
      </c>
    </row>
    <row r="18" spans="1:24">
      <c r="A18" s="157" t="s">
        <v>19</v>
      </c>
      <c r="B18" s="162">
        <v>2013</v>
      </c>
      <c r="C18" s="157">
        <v>21.11</v>
      </c>
      <c r="D18" s="157">
        <v>51.65</v>
      </c>
      <c r="E18" s="157">
        <v>4.04</v>
      </c>
      <c r="F18" s="157">
        <v>0.67949634703196349</v>
      </c>
      <c r="G18" s="157">
        <v>0.44358024210709468</v>
      </c>
      <c r="H18" s="157">
        <v>22374.300986377995</v>
      </c>
      <c r="I18">
        <v>0.40924528712143504</v>
      </c>
      <c r="J18" s="165">
        <v>1.6</v>
      </c>
      <c r="K18" s="414">
        <f t="shared" si="0"/>
        <v>1.6000000000000003</v>
      </c>
      <c r="L18" s="398">
        <v>2</v>
      </c>
      <c r="M18" s="398">
        <v>0</v>
      </c>
      <c r="N18" s="398">
        <v>2.8000000000000003</v>
      </c>
      <c r="O18" s="399">
        <v>0.61643835616438358</v>
      </c>
      <c r="P18" s="399">
        <v>0.61643835616438358</v>
      </c>
      <c r="Q18" s="399">
        <v>0</v>
      </c>
      <c r="R18" s="8">
        <v>4.1095890410958909E-2</v>
      </c>
      <c r="S18" s="8">
        <v>2.4657534246575345E-2</v>
      </c>
      <c r="T18" s="15">
        <f t="shared" si="1"/>
        <v>6.5753424657534254E-2</v>
      </c>
    </row>
    <row r="19" spans="1:24">
      <c r="A19" s="157" t="s">
        <v>6</v>
      </c>
      <c r="B19" s="162">
        <v>2013</v>
      </c>
      <c r="C19" s="157">
        <v>23.03</v>
      </c>
      <c r="D19" s="157">
        <v>57.57</v>
      </c>
      <c r="E19" s="157">
        <v>5.18</v>
      </c>
      <c r="F19" s="157">
        <v>0.44054794520547946</v>
      </c>
      <c r="G19" s="157">
        <v>0.68164021381151529</v>
      </c>
      <c r="H19" s="157">
        <v>18500.406599785332</v>
      </c>
      <c r="I19">
        <v>0.63555366074761388</v>
      </c>
      <c r="J19" s="165">
        <v>1.9</v>
      </c>
      <c r="K19" s="414">
        <f t="shared" si="0"/>
        <v>1.3333333333333333</v>
      </c>
      <c r="L19" s="398">
        <v>1</v>
      </c>
      <c r="M19" s="398">
        <v>1.7142857142857142</v>
      </c>
      <c r="N19" s="398">
        <v>3</v>
      </c>
      <c r="O19" s="399">
        <v>0.32876712328767127</v>
      </c>
      <c r="P19" s="399">
        <v>0.20547945205479454</v>
      </c>
      <c r="Q19" s="399">
        <v>0.12328767123287672</v>
      </c>
      <c r="R19" s="8">
        <v>6.3013698630136977E-2</v>
      </c>
      <c r="S19" s="8">
        <v>1.5342465753424656E-2</v>
      </c>
      <c r="T19" s="15">
        <f t="shared" si="1"/>
        <v>7.8356164383561633E-2</v>
      </c>
    </row>
    <row r="20" spans="1:24">
      <c r="A20" s="157" t="s">
        <v>12</v>
      </c>
      <c r="B20" s="162">
        <v>2013</v>
      </c>
      <c r="C20" s="157">
        <v>30.490000000000002</v>
      </c>
      <c r="D20" s="157">
        <v>60.06</v>
      </c>
      <c r="E20" s="157">
        <v>3.7800000000000002</v>
      </c>
      <c r="F20" s="157">
        <v>0.43404109589041096</v>
      </c>
      <c r="G20" s="157">
        <v>0.34029704617217182</v>
      </c>
      <c r="H20" s="157">
        <v>19369.410535282801</v>
      </c>
      <c r="I20">
        <v>0.31834685460434847</v>
      </c>
      <c r="J20" s="165">
        <v>1.7</v>
      </c>
      <c r="K20" s="414">
        <f t="shared" si="0"/>
        <v>0.93333333333333346</v>
      </c>
      <c r="L20" s="398">
        <v>1</v>
      </c>
      <c r="M20" s="398">
        <v>2.2857142857142856</v>
      </c>
      <c r="N20" s="398">
        <v>1.8000000000000003</v>
      </c>
      <c r="O20" s="399">
        <v>0.41095890410958907</v>
      </c>
      <c r="P20" s="399">
        <v>0.41095890410958907</v>
      </c>
      <c r="Q20" s="399">
        <v>0</v>
      </c>
      <c r="R20" s="8">
        <v>8.2191780821917818E-2</v>
      </c>
      <c r="S20" s="8">
        <v>0</v>
      </c>
      <c r="T20" s="15">
        <f t="shared" si="1"/>
        <v>8.2191780821917818E-2</v>
      </c>
    </row>
    <row r="21" spans="1:24">
      <c r="A21" s="157" t="s">
        <v>3</v>
      </c>
      <c r="B21" s="162">
        <v>2013</v>
      </c>
      <c r="C21" s="157" t="s">
        <v>115</v>
      </c>
      <c r="D21" s="157">
        <v>79.41</v>
      </c>
      <c r="E21" s="157">
        <v>2.5299999999999998</v>
      </c>
      <c r="F21" s="157">
        <v>0.20235888726006285</v>
      </c>
      <c r="G21" s="157">
        <v>0.11912139799483637</v>
      </c>
      <c r="H21" s="157">
        <v>69279.42526894639</v>
      </c>
      <c r="I21">
        <v>0.11365674275940468</v>
      </c>
      <c r="J21" s="165"/>
      <c r="K21" s="414">
        <f t="shared" si="0"/>
        <v>0</v>
      </c>
      <c r="L21" s="398"/>
      <c r="M21" s="398"/>
      <c r="N21" s="398"/>
      <c r="O21" s="399">
        <v>0.22739726027397264</v>
      </c>
      <c r="P21" s="399">
        <v>0.22739726027397264</v>
      </c>
      <c r="Q21" s="399"/>
      <c r="R21" s="8">
        <v>4.5479452054794527E-2</v>
      </c>
      <c r="S21" s="8">
        <v>0</v>
      </c>
      <c r="T21" s="15">
        <f t="shared" si="1"/>
        <v>4.5479452054794527E-2</v>
      </c>
    </row>
    <row r="22" spans="1:24">
      <c r="A22" s="157" t="s">
        <v>14</v>
      </c>
      <c r="B22" s="162">
        <v>2013</v>
      </c>
      <c r="C22" s="157">
        <v>76.62</v>
      </c>
      <c r="D22" s="157">
        <v>74.28</v>
      </c>
      <c r="E22" s="157">
        <v>6.23</v>
      </c>
      <c r="F22" s="157">
        <v>0.62930821917808222</v>
      </c>
      <c r="G22" s="157">
        <v>0.21464504808425572</v>
      </c>
      <c r="H22" s="157">
        <v>41717.517890633171</v>
      </c>
      <c r="I22">
        <v>0.18879107509700532</v>
      </c>
      <c r="J22" s="165">
        <v>1.93</v>
      </c>
      <c r="K22" s="414">
        <f t="shared" si="0"/>
        <v>1.3</v>
      </c>
      <c r="L22" s="398">
        <v>1.5</v>
      </c>
      <c r="M22" s="398">
        <v>1.9047619047619047</v>
      </c>
      <c r="N22" s="398">
        <v>2.4000000000000004</v>
      </c>
      <c r="O22" s="399">
        <v>0.49041095890410963</v>
      </c>
      <c r="P22" s="399">
        <v>0.49041095890410963</v>
      </c>
      <c r="Q22" s="399">
        <v>0</v>
      </c>
      <c r="R22" s="8">
        <v>9.808219178082192E-2</v>
      </c>
      <c r="S22" s="8">
        <v>0</v>
      </c>
      <c r="T22" s="15">
        <f t="shared" si="1"/>
        <v>9.808219178082192E-2</v>
      </c>
    </row>
    <row r="23" spans="1:24">
      <c r="A23" s="158" t="s">
        <v>10</v>
      </c>
      <c r="B23" s="163">
        <v>2013</v>
      </c>
      <c r="C23" s="158">
        <v>33.72</v>
      </c>
      <c r="D23" s="158">
        <v>60.419999999999995</v>
      </c>
      <c r="E23" s="158">
        <v>7.22</v>
      </c>
      <c r="F23" s="158">
        <v>0.43396335616438358</v>
      </c>
      <c r="G23" s="158">
        <v>0.26986930456222996</v>
      </c>
      <c r="H23" s="158">
        <v>43705.439247906645</v>
      </c>
      <c r="I23">
        <v>0.25857741331262007</v>
      </c>
      <c r="J23" s="166">
        <v>3.5</v>
      </c>
      <c r="K23" s="414">
        <f t="shared" si="0"/>
        <v>3.5</v>
      </c>
      <c r="L23" s="400">
        <v>4.5</v>
      </c>
      <c r="M23" s="400">
        <v>0</v>
      </c>
      <c r="N23" s="400">
        <v>6.0000000000000009</v>
      </c>
      <c r="O23" s="401">
        <v>0.41095890410958902</v>
      </c>
      <c r="P23" s="401">
        <v>0.41095890410958902</v>
      </c>
      <c r="Q23" s="401">
        <v>0</v>
      </c>
      <c r="R23" s="9">
        <v>8.2191780821917804E-2</v>
      </c>
      <c r="S23" s="9">
        <v>0</v>
      </c>
      <c r="T23" s="15">
        <f t="shared" si="1"/>
        <v>8.2191780821917804E-2</v>
      </c>
    </row>
    <row r="24" spans="1:24">
      <c r="L24" s="415"/>
      <c r="U24">
        <f>+CORREL(O4:O23,K4:K23)</f>
        <v>0.36736267615213603</v>
      </c>
      <c r="X24">
        <f>+CORREL(T4:T23,N4:N23)</f>
        <v>0.34344686868337165</v>
      </c>
    </row>
    <row r="25" spans="1:24">
      <c r="C25" s="2"/>
    </row>
    <row r="26" spans="1:24" ht="15.75">
      <c r="A26" s="529" t="s">
        <v>329</v>
      </c>
      <c r="C26" s="157"/>
    </row>
    <row r="27" spans="1:24">
      <c r="C27" s="157"/>
    </row>
    <row r="28" spans="1:24">
      <c r="A28" s="156"/>
      <c r="C28" s="157"/>
      <c r="F28" s="385"/>
      <c r="G28" s="393"/>
      <c r="U28" s="156"/>
    </row>
    <row r="29" spans="1:24">
      <c r="A29" s="157"/>
      <c r="C29" s="157"/>
      <c r="F29" s="385"/>
      <c r="G29" s="393"/>
      <c r="U29" s="157"/>
    </row>
    <row r="30" spans="1:24">
      <c r="A30" s="157"/>
      <c r="C30" s="157"/>
      <c r="F30" s="385"/>
      <c r="G30" s="393"/>
      <c r="U30" s="157"/>
    </row>
    <row r="31" spans="1:24">
      <c r="A31" s="157"/>
      <c r="C31" s="157"/>
      <c r="F31" s="385"/>
      <c r="G31" s="393"/>
      <c r="K31" s="13" t="s">
        <v>128</v>
      </c>
      <c r="U31" s="157"/>
    </row>
    <row r="32" spans="1:24">
      <c r="A32" s="157"/>
      <c r="C32" s="157"/>
      <c r="F32" s="385"/>
      <c r="G32" s="393"/>
      <c r="U32" s="157"/>
    </row>
    <row r="33" spans="1:21">
      <c r="A33" s="157"/>
      <c r="C33" s="157"/>
      <c r="F33" s="385"/>
      <c r="G33" s="393"/>
      <c r="U33" s="157"/>
    </row>
    <row r="34" spans="1:21">
      <c r="A34" s="157"/>
      <c r="C34" s="157"/>
      <c r="F34" s="385"/>
      <c r="G34" s="393"/>
      <c r="U34" s="157"/>
    </row>
    <row r="35" spans="1:21">
      <c r="A35" s="157"/>
      <c r="C35" s="157"/>
      <c r="F35" s="385"/>
      <c r="G35" s="393"/>
      <c r="U35" s="157"/>
    </row>
    <row r="36" spans="1:21">
      <c r="A36" s="157"/>
      <c r="C36" s="157"/>
      <c r="F36" s="385"/>
      <c r="G36" s="393"/>
      <c r="U36" s="157"/>
    </row>
    <row r="37" spans="1:21">
      <c r="A37" s="157"/>
      <c r="C37" s="157"/>
      <c r="F37" s="385"/>
      <c r="G37" s="393"/>
      <c r="U37" s="157"/>
    </row>
    <row r="38" spans="1:21">
      <c r="A38" s="157"/>
      <c r="C38" s="157"/>
      <c r="F38" s="385"/>
      <c r="G38" s="393"/>
      <c r="U38" s="157"/>
    </row>
    <row r="39" spans="1:21">
      <c r="A39" s="157"/>
      <c r="C39" s="157"/>
      <c r="F39" s="385"/>
      <c r="G39" s="393"/>
      <c r="U39" s="157"/>
    </row>
    <row r="40" spans="1:21">
      <c r="A40" s="157"/>
      <c r="C40" s="157"/>
      <c r="F40" s="385"/>
      <c r="G40" s="393"/>
      <c r="U40" s="157"/>
    </row>
    <row r="41" spans="1:21">
      <c r="A41" s="157"/>
      <c r="C41" s="158"/>
      <c r="F41" s="385"/>
      <c r="G41" s="393"/>
      <c r="U41" s="157"/>
    </row>
    <row r="42" spans="1:21">
      <c r="A42" s="157"/>
      <c r="F42" s="385"/>
      <c r="G42" s="393"/>
      <c r="U42" s="157"/>
    </row>
    <row r="43" spans="1:21">
      <c r="A43" s="157"/>
      <c r="F43" s="385"/>
      <c r="G43" s="393"/>
      <c r="U43" s="157"/>
    </row>
    <row r="44" spans="1:21">
      <c r="A44" s="157"/>
      <c r="C44" s="157"/>
      <c r="F44" s="385"/>
      <c r="G44" s="393"/>
      <c r="U44" s="157"/>
    </row>
    <row r="45" spans="1:21">
      <c r="A45" s="157"/>
      <c r="G45" s="393"/>
      <c r="U45" s="157"/>
    </row>
    <row r="46" spans="1:21">
      <c r="A46" s="157"/>
      <c r="F46" s="385"/>
      <c r="G46" s="393"/>
      <c r="U46" s="157"/>
    </row>
    <row r="47" spans="1:21">
      <c r="A47" s="158"/>
      <c r="F47" s="385"/>
      <c r="G47" s="393"/>
      <c r="U47" s="158"/>
    </row>
    <row r="48" spans="1:21">
      <c r="F48" s="385"/>
    </row>
    <row r="51" spans="1:10">
      <c r="J51" s="13" t="s">
        <v>285</v>
      </c>
    </row>
    <row r="54" spans="1:10" ht="33.75" customHeight="1"/>
    <row r="57" spans="1:10">
      <c r="A57" s="13" t="s">
        <v>300</v>
      </c>
    </row>
    <row r="58" spans="1:10" ht="51">
      <c r="A58" s="403"/>
      <c r="B58" s="404" t="s">
        <v>287</v>
      </c>
      <c r="C58" s="404" t="s">
        <v>289</v>
      </c>
      <c r="D58" s="404" t="s">
        <v>288</v>
      </c>
      <c r="E58" s="404" t="s">
        <v>290</v>
      </c>
      <c r="F58" s="404" t="s">
        <v>291</v>
      </c>
      <c r="G58" s="404" t="s">
        <v>292</v>
      </c>
      <c r="H58" s="404" t="s">
        <v>293</v>
      </c>
    </row>
    <row r="59" spans="1:10">
      <c r="A59" s="402" t="s">
        <v>287</v>
      </c>
      <c r="B59" s="405">
        <v>1</v>
      </c>
      <c r="C59" s="405"/>
      <c r="D59" s="405"/>
      <c r="E59" s="405"/>
      <c r="F59" s="405"/>
      <c r="G59" s="405"/>
      <c r="H59" s="405"/>
    </row>
    <row r="60" spans="1:10" ht="25.5">
      <c r="A60" s="402" t="s">
        <v>289</v>
      </c>
      <c r="B60" s="405" t="s">
        <v>294</v>
      </c>
      <c r="C60" s="405">
        <v>1</v>
      </c>
      <c r="D60" s="405"/>
      <c r="E60" s="405"/>
      <c r="F60" s="405"/>
      <c r="G60" s="405"/>
      <c r="H60" s="405"/>
    </row>
    <row r="61" spans="1:10">
      <c r="A61" s="402" t="s">
        <v>288</v>
      </c>
      <c r="B61" s="405">
        <v>0.27639999999999998</v>
      </c>
      <c r="C61" s="405">
        <v>-0.35</v>
      </c>
      <c r="D61" s="405">
        <v>1</v>
      </c>
      <c r="E61" s="405"/>
      <c r="F61" s="405"/>
      <c r="G61" s="405"/>
      <c r="H61" s="405"/>
      <c r="J61" s="13" t="s">
        <v>130</v>
      </c>
    </row>
    <row r="62" spans="1:10" ht="25.5">
      <c r="A62" s="402" t="s">
        <v>302</v>
      </c>
      <c r="B62" s="407">
        <v>0.2621</v>
      </c>
      <c r="C62" s="407">
        <v>0.1163</v>
      </c>
      <c r="D62" s="407">
        <v>0.22509999999999999</v>
      </c>
      <c r="E62" s="405">
        <v>1</v>
      </c>
      <c r="F62" s="405"/>
      <c r="G62" s="405"/>
      <c r="H62" s="405"/>
    </row>
    <row r="63" spans="1:10" ht="38.25">
      <c r="A63" s="402" t="s">
        <v>303</v>
      </c>
      <c r="B63" s="407">
        <v>4.6899999999999997E-2</v>
      </c>
      <c r="C63" s="407">
        <v>0.1065</v>
      </c>
      <c r="D63" s="407">
        <v>-9.2499999999999999E-2</v>
      </c>
      <c r="E63" s="405" t="s">
        <v>295</v>
      </c>
      <c r="F63" s="405">
        <v>1</v>
      </c>
      <c r="G63" s="405"/>
      <c r="H63" s="405"/>
    </row>
    <row r="64" spans="1:10" ht="25.5">
      <c r="A64" s="402" t="s">
        <v>304</v>
      </c>
      <c r="B64" s="407">
        <v>-0.11210000000000001</v>
      </c>
      <c r="C64" s="407">
        <v>-0.19939999999999999</v>
      </c>
      <c r="D64" s="407">
        <v>0.1426</v>
      </c>
      <c r="E64" s="405">
        <v>-0.2959</v>
      </c>
      <c r="F64" s="406" t="s">
        <v>297</v>
      </c>
      <c r="G64" s="406">
        <v>1</v>
      </c>
      <c r="H64" s="405"/>
    </row>
    <row r="65" spans="1:8" ht="38.25">
      <c r="A65" s="402" t="s">
        <v>305</v>
      </c>
      <c r="B65" s="407">
        <v>0.3861</v>
      </c>
      <c r="C65" s="407">
        <v>0.21729999999999999</v>
      </c>
      <c r="D65" s="407">
        <v>0.25419999999999998</v>
      </c>
      <c r="E65" s="405" t="s">
        <v>296</v>
      </c>
      <c r="F65" s="406" t="s">
        <v>298</v>
      </c>
      <c r="G65" s="406" t="s">
        <v>299</v>
      </c>
      <c r="H65" s="405">
        <v>1</v>
      </c>
    </row>
  </sheetData>
  <sortState ref="V28:W48">
    <sortCondition ref="V28"/>
  </sortState>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showGridLines="0" workbookViewId="0">
      <selection activeCell="F56" sqref="F56"/>
    </sheetView>
  </sheetViews>
  <sheetFormatPr defaultColWidth="9.140625" defaultRowHeight="15"/>
  <cols>
    <col min="1" max="1" width="29" customWidth="1"/>
    <col min="2" max="3" width="10.5703125" bestFit="1" customWidth="1"/>
    <col min="4" max="4" width="10.5703125" customWidth="1"/>
    <col min="5" max="6" width="10.5703125" bestFit="1" customWidth="1"/>
  </cols>
  <sheetData>
    <row r="1" spans="1:6" ht="18.75">
      <c r="A1" s="33" t="s">
        <v>110</v>
      </c>
    </row>
    <row r="2" spans="1:6">
      <c r="A2" t="s">
        <v>111</v>
      </c>
    </row>
    <row r="3" spans="1:6" hidden="1">
      <c r="B3" t="s">
        <v>12</v>
      </c>
      <c r="C3" t="s">
        <v>3</v>
      </c>
      <c r="E3" t="s">
        <v>14</v>
      </c>
      <c r="F3" t="s">
        <v>10</v>
      </c>
    </row>
    <row r="4" spans="1:6" hidden="1">
      <c r="A4" t="s">
        <v>88</v>
      </c>
      <c r="B4" s="49">
        <v>19369.410535282801</v>
      </c>
      <c r="C4" s="49">
        <v>69279.42526894639</v>
      </c>
      <c r="D4" s="49"/>
      <c r="E4" s="49">
        <v>41717.517890633171</v>
      </c>
      <c r="F4" s="49">
        <v>43705.439247906645</v>
      </c>
    </row>
    <row r="5" spans="1:6" hidden="1">
      <c r="A5" t="s">
        <v>89</v>
      </c>
      <c r="B5" s="49">
        <v>0.49299999999999999</v>
      </c>
      <c r="C5" s="49">
        <v>3.839</v>
      </c>
      <c r="D5" s="49"/>
      <c r="E5" s="49">
        <v>17.292999999999999</v>
      </c>
      <c r="F5" s="49">
        <v>3.9550000000000001</v>
      </c>
    </row>
    <row r="6" spans="1:6" hidden="1">
      <c r="A6" t="s">
        <v>90</v>
      </c>
      <c r="B6" s="49">
        <v>4596.3488843813384</v>
      </c>
      <c r="C6" s="49">
        <v>6772.6074498567341</v>
      </c>
      <c r="D6" s="49"/>
      <c r="E6" s="49">
        <v>5495.8653790551089</v>
      </c>
      <c r="F6" s="49">
        <v>8225.2844500632109</v>
      </c>
    </row>
    <row r="7" spans="1:6" hidden="1">
      <c r="B7" s="49"/>
      <c r="C7" s="49"/>
      <c r="D7" s="49"/>
      <c r="E7" s="49"/>
      <c r="F7" s="49"/>
    </row>
    <row r="8" spans="1:6" hidden="1">
      <c r="A8" t="s">
        <v>64</v>
      </c>
      <c r="B8" s="17">
        <v>0.23729936830079326</v>
      </c>
      <c r="C8" s="17">
        <v>9.7757846915806731E-2</v>
      </c>
      <c r="D8" s="17"/>
      <c r="E8" s="17">
        <v>0.13173998974395107</v>
      </c>
      <c r="F8" s="17">
        <v>0.18819818749349776</v>
      </c>
    </row>
    <row r="9" spans="1:6" ht="16.5" hidden="1">
      <c r="A9" s="24" t="s">
        <v>39</v>
      </c>
      <c r="B9" s="17">
        <v>2.1950191567823379E-2</v>
      </c>
      <c r="C9" s="17">
        <v>5.4646552354316964E-3</v>
      </c>
      <c r="D9" s="17"/>
      <c r="E9" s="17">
        <v>2.5853972987250395E-2</v>
      </c>
      <c r="F9" s="17">
        <v>1.1291891249609869E-2</v>
      </c>
    </row>
    <row r="10" spans="1:6" hidden="1">
      <c r="A10" t="s">
        <v>40</v>
      </c>
      <c r="B10" s="17">
        <v>1.4831210518799579E-2</v>
      </c>
      <c r="C10" s="17">
        <v>3.8516532428624121E-3</v>
      </c>
      <c r="D10" s="17"/>
      <c r="E10" s="17">
        <v>1.9760998461592662E-2</v>
      </c>
      <c r="F10" s="17">
        <v>7.527927499739912E-3</v>
      </c>
    </row>
    <row r="11" spans="1:6" hidden="1">
      <c r="A11" t="s">
        <v>41</v>
      </c>
      <c r="B11" s="17">
        <v>7.1189810490237988E-3</v>
      </c>
      <c r="C11" s="17">
        <v>1.6130019925692839E-3</v>
      </c>
      <c r="D11" s="17"/>
      <c r="E11" s="17">
        <v>5.9282995384777968E-3</v>
      </c>
      <c r="F11" s="17">
        <v>0</v>
      </c>
    </row>
    <row r="12" spans="1:6" hidden="1">
      <c r="A12" t="s">
        <v>42</v>
      </c>
      <c r="B12" s="17">
        <v>0</v>
      </c>
      <c r="C12" s="17"/>
      <c r="D12" s="17"/>
      <c r="E12" s="17">
        <v>0</v>
      </c>
      <c r="F12" s="17">
        <v>9.40990937467489E-4</v>
      </c>
    </row>
    <row r="13" spans="1:6" hidden="1">
      <c r="A13" t="s">
        <v>43</v>
      </c>
      <c r="B13" s="17">
        <v>0</v>
      </c>
      <c r="C13" s="17"/>
      <c r="D13" s="17"/>
      <c r="E13" s="17">
        <v>1.6467498717993883E-4</v>
      </c>
      <c r="F13" s="17">
        <v>2.8229728124024673E-3</v>
      </c>
    </row>
    <row r="14" spans="1:6" ht="16.5" hidden="1">
      <c r="A14" s="24" t="s">
        <v>44</v>
      </c>
      <c r="B14" s="17">
        <v>3.618815366587097E-2</v>
      </c>
      <c r="C14" s="17">
        <v>7.7033064857248241E-3</v>
      </c>
      <c r="D14" s="17"/>
      <c r="E14" s="17">
        <v>2.5722232997506447E-2</v>
      </c>
      <c r="F14" s="17">
        <v>2.9645919484913238E-2</v>
      </c>
    </row>
    <row r="15" spans="1:6" hidden="1">
      <c r="A15" t="s">
        <v>40</v>
      </c>
      <c r="B15" s="17">
        <v>1.6017707360303546E-2</v>
      </c>
      <c r="C15" s="17">
        <v>7.7033064857248241E-3</v>
      </c>
      <c r="D15" s="17"/>
      <c r="E15" s="17">
        <v>9.8804992307963309E-3</v>
      </c>
      <c r="F15" s="17">
        <v>1.6937836874414802E-2</v>
      </c>
    </row>
    <row r="16" spans="1:6" hidden="1">
      <c r="A16" t="s">
        <v>41</v>
      </c>
      <c r="B16" s="17">
        <v>1.7797452622559495E-2</v>
      </c>
      <c r="C16" s="17"/>
      <c r="D16" s="17"/>
      <c r="E16" s="17">
        <v>6.5869994871975536E-3</v>
      </c>
      <c r="F16" s="17">
        <v>0</v>
      </c>
    </row>
    <row r="17" spans="1:9" hidden="1">
      <c r="A17" t="s">
        <v>42</v>
      </c>
      <c r="B17" s="17">
        <v>0</v>
      </c>
      <c r="C17" s="17"/>
      <c r="D17" s="17"/>
      <c r="E17" s="17">
        <v>9.0900592923326244E-3</v>
      </c>
      <c r="F17" s="17">
        <v>5.180155110758527E-3</v>
      </c>
    </row>
    <row r="18" spans="1:9" hidden="1">
      <c r="A18" t="s">
        <v>43</v>
      </c>
      <c r="B18" s="17">
        <v>2.3729936830079327E-3</v>
      </c>
      <c r="C18" s="17"/>
      <c r="D18" s="17"/>
      <c r="E18" s="17">
        <v>1.6467498717993883E-4</v>
      </c>
      <c r="F18" s="17">
        <v>7.527927499739912E-3</v>
      </c>
    </row>
    <row r="19" spans="1:9" hidden="1">
      <c r="B19" s="17"/>
      <c r="C19" s="17"/>
      <c r="D19" s="17"/>
      <c r="E19" s="17"/>
      <c r="F19" s="17"/>
    </row>
    <row r="20" spans="1:9" hidden="1">
      <c r="A20" t="s">
        <v>21</v>
      </c>
      <c r="B20" s="17">
        <v>9.7520288342791746E-3</v>
      </c>
      <c r="C20" s="17"/>
      <c r="D20" s="17"/>
      <c r="E20" s="17">
        <v>1.0827944362516526E-2</v>
      </c>
      <c r="F20" s="17">
        <v>1.5468344177547761E-2</v>
      </c>
    </row>
    <row r="21" spans="1:9" hidden="1">
      <c r="A21" t="s">
        <v>22</v>
      </c>
      <c r="B21" s="17">
        <v>1.560324613484668E-2</v>
      </c>
      <c r="C21" s="17">
        <v>3.749616046085738E-3</v>
      </c>
      <c r="D21" s="17"/>
      <c r="E21" s="17">
        <v>7.5795610537615684E-3</v>
      </c>
      <c r="F21" s="17">
        <v>9.7966179791135824E-3</v>
      </c>
    </row>
    <row r="22" spans="1:9" hidden="1">
      <c r="A22" t="s">
        <v>45</v>
      </c>
      <c r="B22" s="17">
        <v>9.752028834279175E-2</v>
      </c>
      <c r="C22" s="17">
        <v>2.222986655893687E-2</v>
      </c>
      <c r="D22" s="17"/>
      <c r="E22" s="17">
        <v>6.4606734696348603E-2</v>
      </c>
      <c r="F22" s="17">
        <v>7.7341720887738802E-2</v>
      </c>
    </row>
    <row r="23" spans="1:9" hidden="1">
      <c r="A23" t="s">
        <v>46</v>
      </c>
      <c r="B23" s="17">
        <v>0</v>
      </c>
      <c r="C23" s="17"/>
      <c r="D23" s="17"/>
      <c r="E23" s="17">
        <v>0</v>
      </c>
      <c r="F23" s="17">
        <v>0</v>
      </c>
    </row>
    <row r="24" spans="1:9" hidden="1">
      <c r="B24" s="17"/>
      <c r="C24" s="17"/>
      <c r="D24" s="17"/>
      <c r="E24" s="17"/>
      <c r="F24" s="17"/>
    </row>
    <row r="25" spans="1:9" hidden="1">
      <c r="A25" t="s">
        <v>47</v>
      </c>
      <c r="B25" s="17">
        <v>1.9504057668558349E-2</v>
      </c>
      <c r="C25" s="17">
        <v>7.4992320921714762E-4</v>
      </c>
      <c r="D25" s="17"/>
      <c r="E25" s="17">
        <v>1.2921346939269721E-2</v>
      </c>
      <c r="F25" s="17">
        <v>1.546834417754776E-2</v>
      </c>
    </row>
    <row r="26" spans="1:9" hidden="1">
      <c r="A26" t="s">
        <v>48</v>
      </c>
      <c r="B26" s="17">
        <v>0</v>
      </c>
      <c r="C26" s="17">
        <v>4.4459733117873743E-3</v>
      </c>
      <c r="D26" s="17"/>
      <c r="E26" s="17">
        <v>0</v>
      </c>
      <c r="F26" s="17">
        <v>0</v>
      </c>
    </row>
    <row r="28" spans="1:9" s="37" customFormat="1" ht="12.75" customHeight="1">
      <c r="A28" s="492"/>
      <c r="B28" s="497" t="s">
        <v>71</v>
      </c>
      <c r="C28" s="489"/>
      <c r="D28" s="489"/>
      <c r="E28" s="489"/>
      <c r="F28" s="489"/>
    </row>
    <row r="29" spans="1:9" s="37" customFormat="1" ht="25.5" customHeight="1">
      <c r="A29" s="494"/>
      <c r="B29" s="497" t="s">
        <v>82</v>
      </c>
      <c r="C29" s="498"/>
      <c r="D29" s="122"/>
      <c r="E29" s="489" t="s">
        <v>83</v>
      </c>
      <c r="F29" s="489"/>
    </row>
    <row r="30" spans="1:9" s="37" customFormat="1" ht="51">
      <c r="A30" s="125"/>
      <c r="B30" s="123" t="s">
        <v>79</v>
      </c>
      <c r="C30" s="124" t="s">
        <v>80</v>
      </c>
      <c r="D30" s="125" t="s">
        <v>100</v>
      </c>
      <c r="E30" s="125" t="s">
        <v>79</v>
      </c>
      <c r="F30" s="125" t="s">
        <v>80</v>
      </c>
    </row>
    <row r="31" spans="1:9">
      <c r="A31" s="3" t="s">
        <v>15</v>
      </c>
      <c r="B31" s="93">
        <v>0.27924089315484057</v>
      </c>
      <c r="C31" s="94">
        <v>5.5848178630968109E-2</v>
      </c>
      <c r="D31" s="6">
        <v>0.33508907178580871</v>
      </c>
      <c r="E31" s="6">
        <v>5.5848178630968116E-2</v>
      </c>
      <c r="F31" s="6">
        <v>1.1169635726193622E-2</v>
      </c>
      <c r="G31" s="15">
        <v>6.701781435716174E-2</v>
      </c>
      <c r="I31" s="13" t="s">
        <v>82</v>
      </c>
    </row>
    <row r="32" spans="1:9">
      <c r="A32" s="2" t="s">
        <v>20</v>
      </c>
      <c r="B32" s="95">
        <v>0.13668895578164175</v>
      </c>
      <c r="C32" s="155">
        <v>8.2013373468985046E-2</v>
      </c>
      <c r="D32" s="8">
        <v>0.2187023292506268</v>
      </c>
      <c r="E32" s="8">
        <v>2.733779115632835E-2</v>
      </c>
      <c r="F32" s="8">
        <v>1.6402674693797008E-2</v>
      </c>
      <c r="G32" s="15">
        <v>4.3740465850125358E-2</v>
      </c>
    </row>
    <row r="33" spans="1:7">
      <c r="A33" s="2" t="s">
        <v>11</v>
      </c>
      <c r="B33" s="95">
        <v>0.17717065922192476</v>
      </c>
      <c r="C33" s="96">
        <v>0</v>
      </c>
      <c r="D33" s="8">
        <v>0.17717065922192476</v>
      </c>
      <c r="E33" s="8">
        <v>3.5434131844384952E-2</v>
      </c>
      <c r="F33" s="8">
        <v>0</v>
      </c>
      <c r="G33" s="15">
        <v>3.5434131844384952E-2</v>
      </c>
    </row>
    <row r="34" spans="1:7">
      <c r="A34" s="2" t="s">
        <v>19</v>
      </c>
      <c r="B34" s="95">
        <v>0.1628106400795242</v>
      </c>
      <c r="C34" s="96">
        <v>0</v>
      </c>
      <c r="D34" s="8">
        <v>0.1628106400795242</v>
      </c>
      <c r="E34" s="8">
        <v>3.2562128015904843E-2</v>
      </c>
      <c r="F34" s="8">
        <v>0</v>
      </c>
      <c r="G34" s="15">
        <v>3.2562128015904843E-2</v>
      </c>
    </row>
    <row r="35" spans="1:7">
      <c r="A35" s="2" t="s">
        <v>6</v>
      </c>
      <c r="B35" s="95">
        <v>9.7229014902745631E-2</v>
      </c>
      <c r="C35" s="96">
        <v>5.8337408941647378E-2</v>
      </c>
      <c r="D35" s="8">
        <v>0.15556642384439301</v>
      </c>
      <c r="E35" s="8">
        <v>1.9445802980549126E-2</v>
      </c>
      <c r="F35" s="8">
        <v>1.1667481788329475E-2</v>
      </c>
      <c r="G35" s="15">
        <v>3.1113284768878601E-2</v>
      </c>
    </row>
    <row r="36" spans="1:7">
      <c r="A36" s="2" t="s">
        <v>7</v>
      </c>
      <c r="B36" s="95">
        <v>0.15532989075404877</v>
      </c>
      <c r="C36" s="96">
        <v>0</v>
      </c>
      <c r="D36" s="8">
        <v>0.15532989075404877</v>
      </c>
      <c r="E36" s="8">
        <v>3.1065978150809755E-2</v>
      </c>
      <c r="F36" s="8">
        <v>0</v>
      </c>
      <c r="G36" s="15">
        <v>3.1065978150809755E-2</v>
      </c>
    </row>
    <row r="37" spans="1:7">
      <c r="A37" s="2" t="s">
        <v>13</v>
      </c>
      <c r="B37" s="95">
        <v>0.1197156778891839</v>
      </c>
      <c r="C37" s="96">
        <v>0</v>
      </c>
      <c r="D37" s="8">
        <v>0.1197156778891839</v>
      </c>
      <c r="E37" s="8">
        <v>2.3943135577836779E-2</v>
      </c>
      <c r="F37" s="8">
        <v>0</v>
      </c>
      <c r="G37" s="15">
        <v>2.3943135577836779E-2</v>
      </c>
    </row>
    <row r="38" spans="1:7">
      <c r="A38" s="2" t="s">
        <v>18</v>
      </c>
      <c r="B38" s="95">
        <v>8.3748423803330044E-2</v>
      </c>
      <c r="C38" s="96">
        <v>3.3499369521332027E-2</v>
      </c>
      <c r="D38" s="8">
        <v>0.11724779332466206</v>
      </c>
      <c r="E38" s="8">
        <v>1.674968476066601E-2</v>
      </c>
      <c r="F38" s="8">
        <v>6.6998739042664051E-3</v>
      </c>
      <c r="G38" s="15">
        <v>2.3449558664932417E-2</v>
      </c>
    </row>
    <row r="39" spans="1:7">
      <c r="A39" s="2" t="s">
        <v>8</v>
      </c>
      <c r="B39" s="95">
        <v>8.320797027696876E-2</v>
      </c>
      <c r="C39" s="96">
        <v>2.3549425550085497E-2</v>
      </c>
      <c r="D39" s="8">
        <v>0.10675739582705426</v>
      </c>
      <c r="E39" s="8">
        <v>1.6641594055393751E-2</v>
      </c>
      <c r="F39" s="8">
        <v>4.7098851100170992E-3</v>
      </c>
      <c r="G39" s="15">
        <v>2.1351479165410851E-2</v>
      </c>
    </row>
    <row r="40" spans="1:7" s="127" customFormat="1">
      <c r="A40" s="2" t="s">
        <v>12</v>
      </c>
      <c r="B40" s="95">
        <v>9.752028834279175E-2</v>
      </c>
      <c r="C40" s="96">
        <v>0</v>
      </c>
      <c r="D40" s="8">
        <v>9.752028834279175E-2</v>
      </c>
      <c r="E40" s="8">
        <v>1.9504057668558349E-2</v>
      </c>
      <c r="F40" s="8">
        <v>0</v>
      </c>
      <c r="G40" s="15">
        <v>1.9504057668558349E-2</v>
      </c>
    </row>
    <row r="41" spans="1:7">
      <c r="A41" s="2" t="s">
        <v>10</v>
      </c>
      <c r="B41" s="95">
        <v>7.7341720887738802E-2</v>
      </c>
      <c r="C41" s="96">
        <v>0</v>
      </c>
      <c r="D41" s="8">
        <v>7.7341720887738802E-2</v>
      </c>
      <c r="E41" s="8">
        <v>1.546834417754776E-2</v>
      </c>
      <c r="F41" s="8">
        <v>0</v>
      </c>
      <c r="G41" s="15">
        <v>1.546834417754776E-2</v>
      </c>
    </row>
    <row r="42" spans="1:7">
      <c r="A42" s="2" t="s">
        <v>16</v>
      </c>
      <c r="B42" s="95">
        <v>6.1126741402671811E-2</v>
      </c>
      <c r="C42" s="96">
        <v>1.2225348280534362E-2</v>
      </c>
      <c r="D42" s="8">
        <v>7.3352089683206168E-2</v>
      </c>
      <c r="E42" s="8">
        <v>1.2225348280534362E-2</v>
      </c>
      <c r="F42" s="8">
        <v>2.4450696561068722E-3</v>
      </c>
      <c r="G42" s="15">
        <v>1.4670417936641235E-2</v>
      </c>
    </row>
    <row r="43" spans="1:7">
      <c r="A43" s="2" t="s">
        <v>5</v>
      </c>
      <c r="B43" s="95">
        <v>7.2799498012281472E-2</v>
      </c>
      <c r="C43" s="96">
        <v>0</v>
      </c>
      <c r="D43" s="8">
        <v>7.2799498012281472E-2</v>
      </c>
      <c r="E43" s="8">
        <v>1.4559899602456294E-2</v>
      </c>
      <c r="F43" s="8">
        <v>0</v>
      </c>
      <c r="G43" s="15">
        <v>1.4559899602456294E-2</v>
      </c>
    </row>
    <row r="44" spans="1:7">
      <c r="A44" s="2" t="s">
        <v>4</v>
      </c>
      <c r="B44" s="95">
        <v>6.4819632445263217E-2</v>
      </c>
      <c r="C44" s="96">
        <v>4.4195203939952207E-3</v>
      </c>
      <c r="D44" s="8">
        <v>6.9239152839258439E-2</v>
      </c>
      <c r="E44" s="8">
        <v>1.2963926489052643E-2</v>
      </c>
      <c r="F44" s="8">
        <v>8.8390407879904414E-4</v>
      </c>
      <c r="G44" s="15">
        <v>1.3847830567851688E-2</v>
      </c>
    </row>
    <row r="45" spans="1:7">
      <c r="A45" s="2" t="s">
        <v>14</v>
      </c>
      <c r="B45" s="95">
        <v>6.4606734696348603E-2</v>
      </c>
      <c r="C45" s="96">
        <v>0</v>
      </c>
      <c r="D45" s="8">
        <v>6.4606734696348603E-2</v>
      </c>
      <c r="E45" s="8">
        <v>1.2921346939269721E-2</v>
      </c>
      <c r="F45" s="8">
        <v>0</v>
      </c>
      <c r="G45" s="15">
        <v>1.2921346939269721E-2</v>
      </c>
    </row>
    <row r="46" spans="1:7">
      <c r="A46" s="2" t="s">
        <v>1</v>
      </c>
      <c r="B46" s="95">
        <v>4.1497233030246584E-2</v>
      </c>
      <c r="C46" s="96">
        <v>1.659889321209863E-2</v>
      </c>
      <c r="D46" s="8">
        <v>5.8096126242345211E-2</v>
      </c>
      <c r="E46" s="8">
        <v>8.2994466060493169E-3</v>
      </c>
      <c r="F46" s="8">
        <v>3.3197786424197261E-3</v>
      </c>
      <c r="G46" s="15">
        <v>1.1619225248469043E-2</v>
      </c>
    </row>
    <row r="47" spans="1:7">
      <c r="A47" s="2" t="s">
        <v>9</v>
      </c>
      <c r="B47" s="95">
        <v>4.0011442066433277E-2</v>
      </c>
      <c r="C47" s="96">
        <v>9.7419163292185376E-3</v>
      </c>
      <c r="D47" s="8">
        <v>4.9753358395651814E-2</v>
      </c>
      <c r="E47" s="8">
        <v>8.0022884132866547E-3</v>
      </c>
      <c r="F47" s="8">
        <v>1.9483832658437074E-3</v>
      </c>
      <c r="G47" s="15">
        <v>9.9506716791303625E-3</v>
      </c>
    </row>
    <row r="48" spans="1:7">
      <c r="A48" s="2" t="s">
        <v>2</v>
      </c>
      <c r="B48" s="95">
        <v>2.4487468990578892E-2</v>
      </c>
      <c r="C48" s="96">
        <v>1.7855446138963778E-2</v>
      </c>
      <c r="D48" s="8">
        <v>4.234291512954267E-2</v>
      </c>
      <c r="E48" s="8">
        <v>4.8974937981157785E-3</v>
      </c>
      <c r="F48" s="8">
        <v>3.5710892277927555E-3</v>
      </c>
      <c r="G48" s="15">
        <v>8.468583025908534E-3</v>
      </c>
    </row>
    <row r="49" spans="1:9">
      <c r="A49" s="2" t="s">
        <v>17</v>
      </c>
      <c r="B49" s="95">
        <v>3.9594427255182765E-2</v>
      </c>
      <c r="C49" s="96">
        <v>0</v>
      </c>
      <c r="D49" s="8">
        <v>3.9594427255182765E-2</v>
      </c>
      <c r="E49" s="8">
        <v>7.9188854510365524E-3</v>
      </c>
      <c r="F49" s="8">
        <v>0</v>
      </c>
      <c r="G49" s="15">
        <v>7.9188854510365524E-3</v>
      </c>
    </row>
    <row r="50" spans="1:9">
      <c r="A50" s="4" t="s">
        <v>3</v>
      </c>
      <c r="B50" s="98">
        <v>2.222986655893687E-2</v>
      </c>
      <c r="C50" s="99"/>
      <c r="D50" s="9">
        <v>2.222986655893687E-2</v>
      </c>
      <c r="E50" s="9">
        <v>4.4459733117873743E-3</v>
      </c>
      <c r="F50" s="106">
        <v>0</v>
      </c>
      <c r="G50" s="15">
        <v>4.4459733117873743E-3</v>
      </c>
    </row>
    <row r="51" spans="1:9">
      <c r="B51" s="5">
        <f>+AVERAGE(B31:B50)</f>
        <v>9.5058858977634109E-2</v>
      </c>
      <c r="C51" s="5">
        <f>+AVERAGE(C31:C50)</f>
        <v>1.6530993708833087E-2</v>
      </c>
      <c r="D51" s="15">
        <f>+AVERAGE(D31:D50)</f>
        <v>0.11076330300102558</v>
      </c>
      <c r="E51" s="15"/>
      <c r="F51" s="15"/>
      <c r="G51" s="15">
        <f>+AVERAGE(G31:G50)</f>
        <v>2.2152660600205109E-2</v>
      </c>
    </row>
    <row r="53" spans="1:9" ht="15" customHeight="1">
      <c r="A53" s="514"/>
    </row>
    <row r="54" spans="1:9">
      <c r="A54" s="515"/>
      <c r="I54" s="13" t="s">
        <v>83</v>
      </c>
    </row>
    <row r="55" spans="1:9">
      <c r="A55" s="6"/>
    </row>
    <row r="56" spans="1:9">
      <c r="A56" s="8"/>
    </row>
    <row r="57" spans="1:9">
      <c r="A57" s="8"/>
    </row>
    <row r="58" spans="1:9">
      <c r="A58" s="8"/>
    </row>
    <row r="59" spans="1:9">
      <c r="A59" s="8"/>
    </row>
    <row r="60" spans="1:9">
      <c r="A60" s="8"/>
    </row>
    <row r="61" spans="1:9">
      <c r="A61" s="8"/>
    </row>
    <row r="62" spans="1:9">
      <c r="A62" s="8"/>
    </row>
    <row r="63" spans="1:9">
      <c r="A63" s="8"/>
    </row>
    <row r="64" spans="1:9">
      <c r="A64" s="8"/>
    </row>
    <row r="65" spans="1:1">
      <c r="A65" s="8"/>
    </row>
    <row r="66" spans="1:1">
      <c r="A66" s="8"/>
    </row>
    <row r="67" spans="1:1">
      <c r="A67" s="8"/>
    </row>
    <row r="68" spans="1:1">
      <c r="A68" s="8"/>
    </row>
    <row r="69" spans="1:1">
      <c r="A69" s="8"/>
    </row>
    <row r="70" spans="1:1">
      <c r="A70" s="8"/>
    </row>
    <row r="71" spans="1:1">
      <c r="A71" s="8"/>
    </row>
    <row r="72" spans="1:1">
      <c r="A72" s="8"/>
    </row>
    <row r="73" spans="1:1">
      <c r="A73" s="8"/>
    </row>
  </sheetData>
  <sortState ref="A31:G50">
    <sortCondition descending="1" ref="D31:D50"/>
  </sortState>
  <mergeCells count="5">
    <mergeCell ref="A53:A54"/>
    <mergeCell ref="A28:A29"/>
    <mergeCell ref="B28:F28"/>
    <mergeCell ref="B29:C29"/>
    <mergeCell ref="E29:F29"/>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46"/>
  <sheetViews>
    <sheetView showGridLines="0" topLeftCell="A34" workbookViewId="0">
      <selection activeCell="B4" sqref="B4:B11"/>
    </sheetView>
  </sheetViews>
  <sheetFormatPr defaultColWidth="11.42578125" defaultRowHeight="15"/>
  <sheetData>
    <row r="3" spans="1:8" ht="60">
      <c r="A3" s="169"/>
      <c r="B3" s="181" t="s">
        <v>130</v>
      </c>
      <c r="C3" s="169"/>
      <c r="D3" s="169"/>
      <c r="E3" s="181" t="s">
        <v>129</v>
      </c>
      <c r="F3" s="169"/>
      <c r="G3" s="169"/>
      <c r="H3" s="181" t="s">
        <v>128</v>
      </c>
    </row>
    <row r="4" spans="1:8">
      <c r="A4" s="173" t="s">
        <v>9</v>
      </c>
      <c r="B4" s="174">
        <v>0.46666666865348816</v>
      </c>
      <c r="C4" s="171"/>
      <c r="D4" s="172" t="s">
        <v>19</v>
      </c>
      <c r="E4" s="170">
        <v>0</v>
      </c>
      <c r="F4" s="171"/>
      <c r="G4" s="172" t="s">
        <v>13</v>
      </c>
      <c r="H4" s="170">
        <v>0</v>
      </c>
    </row>
    <row r="5" spans="1:8">
      <c r="A5" s="173" t="s">
        <v>11</v>
      </c>
      <c r="B5" s="174">
        <v>0.53333336114883423</v>
      </c>
      <c r="C5" s="168"/>
      <c r="D5" s="175" t="s">
        <v>10</v>
      </c>
      <c r="E5" s="174">
        <v>0</v>
      </c>
      <c r="F5" s="168"/>
      <c r="G5" s="175" t="s">
        <v>11</v>
      </c>
      <c r="H5" s="174">
        <v>0</v>
      </c>
    </row>
    <row r="6" spans="1:8">
      <c r="A6" s="173" t="s">
        <v>12</v>
      </c>
      <c r="B6" s="174">
        <v>0.60000002384185791</v>
      </c>
      <c r="C6" s="168"/>
      <c r="D6" s="175" t="s">
        <v>5</v>
      </c>
      <c r="E6" s="174">
        <v>9.5238097012042999E-2</v>
      </c>
      <c r="F6" s="168"/>
      <c r="G6" s="175" t="s">
        <v>7</v>
      </c>
      <c r="H6" s="174">
        <v>0</v>
      </c>
    </row>
    <row r="7" spans="1:8">
      <c r="A7" s="173" t="s">
        <v>0</v>
      </c>
      <c r="B7" s="174">
        <v>0.60000002384185791</v>
      </c>
      <c r="C7" s="168"/>
      <c r="D7" s="175" t="s">
        <v>15</v>
      </c>
      <c r="E7" s="174">
        <v>0.3333333432674408</v>
      </c>
      <c r="F7" s="168"/>
      <c r="G7" s="175" t="s">
        <v>2</v>
      </c>
      <c r="H7" s="174">
        <v>0.33333333333333298</v>
      </c>
    </row>
    <row r="8" spans="1:8">
      <c r="A8" s="173" t="s">
        <v>8</v>
      </c>
      <c r="B8" s="174">
        <v>0.66666668653488159</v>
      </c>
      <c r="C8" s="168"/>
      <c r="D8" s="175" t="s">
        <v>17</v>
      </c>
      <c r="E8" s="174">
        <v>0.44444444444444398</v>
      </c>
      <c r="F8" s="168"/>
      <c r="G8" s="175" t="s">
        <v>17</v>
      </c>
      <c r="H8" s="174">
        <v>0.33333333333333298</v>
      </c>
    </row>
    <row r="9" spans="1:8">
      <c r="A9" s="173" t="s">
        <v>13</v>
      </c>
      <c r="B9" s="174">
        <v>0.66666668653488159</v>
      </c>
      <c r="C9" s="168"/>
      <c r="D9" s="175" t="s">
        <v>20</v>
      </c>
      <c r="E9" s="174">
        <v>0.47619050741195679</v>
      </c>
      <c r="F9" s="168"/>
      <c r="G9" s="175" t="s">
        <v>8</v>
      </c>
      <c r="H9" s="174">
        <v>0.3333333432674408</v>
      </c>
    </row>
    <row r="10" spans="1:8">
      <c r="A10" s="173" t="s">
        <v>2</v>
      </c>
      <c r="B10" s="174">
        <v>0.73333333333333262</v>
      </c>
      <c r="C10" s="168"/>
      <c r="D10" s="175" t="s">
        <v>0</v>
      </c>
      <c r="E10" s="174">
        <v>0.47619050741195679</v>
      </c>
      <c r="F10" s="168"/>
      <c r="G10" s="175" t="s">
        <v>12</v>
      </c>
      <c r="H10" s="174">
        <v>0.3333333432674408</v>
      </c>
    </row>
    <row r="11" spans="1:8">
      <c r="A11" s="173" t="s">
        <v>1</v>
      </c>
      <c r="B11" s="174">
        <v>0.80000001192092896</v>
      </c>
      <c r="C11" s="168"/>
      <c r="D11" s="175" t="s">
        <v>1</v>
      </c>
      <c r="E11" s="174">
        <v>0.49206352233886719</v>
      </c>
      <c r="F11" s="168"/>
      <c r="G11" s="175" t="s">
        <v>1</v>
      </c>
      <c r="H11" s="174">
        <v>0.3333333432674408</v>
      </c>
    </row>
    <row r="12" spans="1:8">
      <c r="A12" s="173" t="s">
        <v>14</v>
      </c>
      <c r="B12" s="174">
        <v>0.80000001192092896</v>
      </c>
      <c r="C12" s="168"/>
      <c r="D12" s="175" t="s">
        <v>4</v>
      </c>
      <c r="E12" s="174">
        <v>0.53968256711959839</v>
      </c>
      <c r="F12" s="168"/>
      <c r="G12" s="175" t="s">
        <v>15</v>
      </c>
      <c r="H12" s="174">
        <v>0.3333333432674408</v>
      </c>
    </row>
    <row r="13" spans="1:8">
      <c r="A13" s="173" t="s">
        <v>4</v>
      </c>
      <c r="B13" s="174">
        <v>0.80000001192092896</v>
      </c>
      <c r="C13" s="168"/>
      <c r="D13" s="175" t="s">
        <v>123</v>
      </c>
      <c r="E13" s="174">
        <v>0.55555558204650879</v>
      </c>
      <c r="F13" s="168"/>
      <c r="G13" s="175" t="s">
        <v>0</v>
      </c>
      <c r="H13" s="174">
        <v>0.3333333432674408</v>
      </c>
    </row>
    <row r="14" spans="1:8">
      <c r="A14" s="173" t="s">
        <v>18</v>
      </c>
      <c r="B14" s="174">
        <v>0.80000001192092896</v>
      </c>
      <c r="C14" s="168"/>
      <c r="D14" s="175" t="s">
        <v>6</v>
      </c>
      <c r="E14" s="174">
        <v>0.57142859697341919</v>
      </c>
      <c r="F14" s="168"/>
      <c r="G14" s="175" t="s">
        <v>6</v>
      </c>
      <c r="H14" s="174">
        <v>0.3333333432674408</v>
      </c>
    </row>
    <row r="15" spans="1:8">
      <c r="A15" s="173" t="s">
        <v>7</v>
      </c>
      <c r="B15" s="174">
        <v>0.80000001192092896</v>
      </c>
      <c r="C15" s="168"/>
      <c r="D15" s="175" t="s">
        <v>7</v>
      </c>
      <c r="E15" s="174">
        <v>0.57142859697341919</v>
      </c>
      <c r="F15" s="168"/>
      <c r="G15" s="175" t="s">
        <v>4</v>
      </c>
      <c r="H15" s="174">
        <v>0.3333333432674408</v>
      </c>
    </row>
    <row r="16" spans="1:8">
      <c r="A16" s="173" t="s">
        <v>123</v>
      </c>
      <c r="B16" s="174">
        <v>0.80000001192092896</v>
      </c>
      <c r="C16" s="168"/>
      <c r="D16" s="175" t="s">
        <v>124</v>
      </c>
      <c r="E16" s="174">
        <v>0.5941043258873423</v>
      </c>
      <c r="F16" s="168"/>
      <c r="G16" s="175" t="s">
        <v>18</v>
      </c>
      <c r="H16" s="174">
        <v>0.3333333432674408</v>
      </c>
    </row>
    <row r="17" spans="1:8">
      <c r="A17" s="173" t="s">
        <v>125</v>
      </c>
      <c r="B17" s="174">
        <v>0.93015873838984764</v>
      </c>
      <c r="C17" s="168"/>
      <c r="D17" s="175" t="s">
        <v>126</v>
      </c>
      <c r="E17" s="174">
        <v>0.60052911652748109</v>
      </c>
      <c r="F17" s="168"/>
      <c r="G17" s="175" t="s">
        <v>123</v>
      </c>
      <c r="H17" s="174">
        <v>0.3888888955116272</v>
      </c>
    </row>
    <row r="18" spans="1:8">
      <c r="A18" s="173" t="s">
        <v>19</v>
      </c>
      <c r="B18" s="174">
        <v>0.93333333730697632</v>
      </c>
      <c r="C18" s="168"/>
      <c r="D18" s="175" t="s">
        <v>127</v>
      </c>
      <c r="E18" s="174">
        <v>0.60317462682723999</v>
      </c>
      <c r="F18" s="168"/>
      <c r="G18" s="175" t="s">
        <v>124</v>
      </c>
      <c r="H18" s="174">
        <v>0.46031746788630407</v>
      </c>
    </row>
    <row r="19" spans="1:8">
      <c r="A19" s="173" t="s">
        <v>126</v>
      </c>
      <c r="B19" s="174">
        <v>0.95185185946800077</v>
      </c>
      <c r="C19" s="168"/>
      <c r="D19" s="175" t="s">
        <v>14</v>
      </c>
      <c r="E19" s="174">
        <v>0.63492065668106079</v>
      </c>
      <c r="F19" s="168"/>
      <c r="G19" s="175" t="s">
        <v>126</v>
      </c>
      <c r="H19" s="174">
        <v>0.47222222994875018</v>
      </c>
    </row>
    <row r="20" spans="1:8">
      <c r="A20" s="173" t="s">
        <v>127</v>
      </c>
      <c r="B20" s="174">
        <v>1</v>
      </c>
      <c r="C20" s="168"/>
      <c r="D20" s="175" t="s">
        <v>8</v>
      </c>
      <c r="E20" s="174">
        <v>0.68253970146179199</v>
      </c>
      <c r="F20" s="168"/>
      <c r="G20" s="175" t="s">
        <v>127</v>
      </c>
      <c r="H20" s="176">
        <v>0.5</v>
      </c>
    </row>
    <row r="21" spans="1:8">
      <c r="A21" s="173" t="s">
        <v>6</v>
      </c>
      <c r="B21" s="174">
        <v>1</v>
      </c>
      <c r="C21" s="168"/>
      <c r="D21" s="175" t="s">
        <v>12</v>
      </c>
      <c r="E21" s="174">
        <v>0.76190477609634399</v>
      </c>
      <c r="F21" s="168"/>
      <c r="G21" s="175" t="s">
        <v>14</v>
      </c>
      <c r="H21" s="174">
        <v>0.5</v>
      </c>
    </row>
    <row r="22" spans="1:8">
      <c r="A22" s="173" t="s">
        <v>5</v>
      </c>
      <c r="B22" s="177">
        <v>1</v>
      </c>
      <c r="C22" s="168"/>
      <c r="D22" s="175" t="s">
        <v>2</v>
      </c>
      <c r="E22" s="177">
        <v>0.7777777777777769</v>
      </c>
      <c r="F22" s="168"/>
      <c r="G22" s="175" t="s">
        <v>20</v>
      </c>
      <c r="H22" s="174">
        <v>0.5</v>
      </c>
    </row>
    <row r="23" spans="1:8">
      <c r="A23" s="173" t="s">
        <v>16</v>
      </c>
      <c r="B23" s="176">
        <v>1.0666666666666655</v>
      </c>
      <c r="C23" s="168"/>
      <c r="D23" s="175" t="s">
        <v>16</v>
      </c>
      <c r="E23" s="174">
        <v>0.79365079365079261</v>
      </c>
      <c r="F23" s="168"/>
      <c r="G23" s="175" t="s">
        <v>16</v>
      </c>
      <c r="H23" s="174">
        <v>0.66666666666666596</v>
      </c>
    </row>
    <row r="24" spans="1:8">
      <c r="A24" s="174" t="s">
        <v>17</v>
      </c>
      <c r="B24" s="174">
        <v>1.1333333333333322</v>
      </c>
      <c r="C24" s="168"/>
      <c r="D24" s="168" t="s">
        <v>9</v>
      </c>
      <c r="E24" s="174">
        <v>0.8253968358039856</v>
      </c>
      <c r="F24" s="168"/>
      <c r="G24" s="175" t="s">
        <v>19</v>
      </c>
      <c r="H24" s="174">
        <v>0.66666668653488159</v>
      </c>
    </row>
    <row r="25" spans="1:8">
      <c r="A25" s="174" t="s">
        <v>15</v>
      </c>
      <c r="B25" s="174">
        <v>1.3999999761581421</v>
      </c>
      <c r="C25" s="168"/>
      <c r="D25" s="168" t="s">
        <v>11</v>
      </c>
      <c r="E25" s="174">
        <v>0.88888895511627197</v>
      </c>
      <c r="F25" s="168"/>
      <c r="G25" s="168" t="s">
        <v>9</v>
      </c>
      <c r="H25" s="174">
        <v>0.66666668653488159</v>
      </c>
    </row>
    <row r="26" spans="1:8">
      <c r="A26" s="174" t="s">
        <v>20</v>
      </c>
      <c r="B26" s="174">
        <v>1.7333333492279053</v>
      </c>
      <c r="C26" s="168"/>
      <c r="D26" s="168" t="s">
        <v>18</v>
      </c>
      <c r="E26" s="174">
        <v>0.9841269850730896</v>
      </c>
      <c r="F26" s="168"/>
      <c r="G26" s="168" t="s">
        <v>5</v>
      </c>
      <c r="H26" s="174">
        <v>1.3333333730697632</v>
      </c>
    </row>
    <row r="27" spans="1:8">
      <c r="A27" s="178" t="s">
        <v>10</v>
      </c>
      <c r="B27" s="178">
        <v>2</v>
      </c>
      <c r="C27" s="168"/>
      <c r="D27" s="179" t="s">
        <v>13</v>
      </c>
      <c r="E27" s="178">
        <v>1.4285714626312256</v>
      </c>
      <c r="F27" s="168"/>
      <c r="G27" s="179" t="s">
        <v>10</v>
      </c>
      <c r="H27" s="178">
        <v>1.5</v>
      </c>
    </row>
    <row r="28" spans="1:8">
      <c r="C28" s="168"/>
      <c r="F28" s="168"/>
    </row>
    <row r="29" spans="1:8">
      <c r="A29" s="180" t="s">
        <v>131</v>
      </c>
      <c r="C29" s="168"/>
      <c r="F29" s="168"/>
      <c r="H29" s="13" t="s">
        <v>129</v>
      </c>
    </row>
    <row r="30" spans="1:8">
      <c r="C30" s="179"/>
      <c r="F30" s="179"/>
    </row>
    <row r="46" spans="3:3">
      <c r="C46" s="13" t="s">
        <v>128</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46"/>
  <sheetViews>
    <sheetView showGridLines="0" workbookViewId="0">
      <selection activeCell="Q6" sqref="Q6"/>
    </sheetView>
  </sheetViews>
  <sheetFormatPr defaultColWidth="11.42578125" defaultRowHeight="15"/>
  <sheetData>
    <row r="2" spans="1:20">
      <c r="O2" t="s">
        <v>256</v>
      </c>
      <c r="P2" t="s">
        <v>257</v>
      </c>
      <c r="Q2" t="s">
        <v>258</v>
      </c>
      <c r="R2" t="s">
        <v>259</v>
      </c>
      <c r="S2" t="s">
        <v>260</v>
      </c>
      <c r="T2" t="s">
        <v>261</v>
      </c>
    </row>
    <row r="3" spans="1:20" ht="60">
      <c r="A3" s="169"/>
      <c r="B3" s="181" t="s">
        <v>130</v>
      </c>
      <c r="C3" s="169"/>
      <c r="D3" s="169"/>
      <c r="E3" s="181" t="s">
        <v>129</v>
      </c>
      <c r="F3" s="169"/>
      <c r="G3" s="169"/>
      <c r="H3" s="181" t="s">
        <v>128</v>
      </c>
      <c r="I3" s="390"/>
      <c r="J3" s="390"/>
      <c r="K3" s="390"/>
      <c r="L3" s="390"/>
      <c r="Q3" s="386" t="s">
        <v>253</v>
      </c>
      <c r="R3" s="386" t="s">
        <v>128</v>
      </c>
      <c r="S3" s="386" t="s">
        <v>254</v>
      </c>
      <c r="T3" s="386" t="s">
        <v>255</v>
      </c>
    </row>
    <row r="4" spans="1:20">
      <c r="A4" s="20" t="s">
        <v>9</v>
      </c>
      <c r="B4" s="387">
        <v>1.4</v>
      </c>
      <c r="C4" s="171"/>
      <c r="D4" s="20" t="s">
        <v>19</v>
      </c>
      <c r="E4" s="387">
        <v>0</v>
      </c>
      <c r="F4" s="171"/>
      <c r="G4" s="20" t="s">
        <v>13</v>
      </c>
      <c r="H4" s="387">
        <v>0</v>
      </c>
      <c r="I4" s="387"/>
      <c r="J4" s="387"/>
      <c r="K4" s="387"/>
      <c r="L4" s="387"/>
    </row>
    <row r="5" spans="1:20">
      <c r="A5" s="20" t="s">
        <v>11</v>
      </c>
      <c r="B5" s="387">
        <v>1.6</v>
      </c>
      <c r="C5" s="168"/>
      <c r="D5" s="20" t="s">
        <v>10</v>
      </c>
      <c r="E5" s="387">
        <v>0</v>
      </c>
      <c r="F5" s="168"/>
      <c r="G5" s="20" t="s">
        <v>11</v>
      </c>
      <c r="H5" s="387">
        <v>0</v>
      </c>
      <c r="I5" s="387"/>
      <c r="J5" s="387"/>
      <c r="K5" s="387"/>
      <c r="L5" s="387"/>
      <c r="N5" t="s">
        <v>262</v>
      </c>
      <c r="O5" t="s">
        <v>18</v>
      </c>
      <c r="P5">
        <v>2013</v>
      </c>
      <c r="Q5" s="385">
        <v>2.1174603174603175</v>
      </c>
      <c r="R5" s="385">
        <v>1</v>
      </c>
      <c r="S5" s="385">
        <v>2.9523809523809521</v>
      </c>
      <c r="T5" s="385">
        <v>2.4000000000000004</v>
      </c>
    </row>
    <row r="6" spans="1:20">
      <c r="A6" s="20" t="s">
        <v>0</v>
      </c>
      <c r="B6" s="387">
        <v>1.8000000000000003</v>
      </c>
      <c r="C6" s="168"/>
      <c r="D6" s="20" t="s">
        <v>5</v>
      </c>
      <c r="E6" s="387">
        <v>0.2857142857142857</v>
      </c>
      <c r="F6" s="168"/>
      <c r="G6" s="20" t="s">
        <v>7</v>
      </c>
      <c r="H6" s="387">
        <v>0</v>
      </c>
      <c r="I6" s="387"/>
      <c r="J6" s="387"/>
      <c r="K6" s="387"/>
      <c r="L6" s="387"/>
      <c r="N6" t="s">
        <v>263</v>
      </c>
      <c r="O6" t="s">
        <v>264</v>
      </c>
      <c r="P6">
        <v>2013</v>
      </c>
      <c r="Q6" s="385">
        <v>2.1031746031746033</v>
      </c>
      <c r="R6" s="385">
        <v>1.5</v>
      </c>
      <c r="S6" s="385">
        <v>1.8095238095238095</v>
      </c>
      <c r="T6" s="385">
        <v>3</v>
      </c>
    </row>
    <row r="7" spans="1:20">
      <c r="A7" s="20" t="s">
        <v>12</v>
      </c>
      <c r="B7" s="387">
        <v>1.8000000000000003</v>
      </c>
      <c r="C7" s="168"/>
      <c r="D7" s="20" t="s">
        <v>15</v>
      </c>
      <c r="E7" s="387">
        <v>1</v>
      </c>
      <c r="F7" s="168"/>
      <c r="G7" s="20" t="s">
        <v>18</v>
      </c>
      <c r="H7" s="387">
        <v>1</v>
      </c>
      <c r="I7" s="387"/>
      <c r="J7" s="387"/>
      <c r="K7" s="387"/>
      <c r="L7" s="387"/>
      <c r="N7" t="s">
        <v>265</v>
      </c>
      <c r="O7" t="s">
        <v>20</v>
      </c>
      <c r="P7">
        <v>2013</v>
      </c>
      <c r="Q7" s="385">
        <v>2.7095238095238092</v>
      </c>
      <c r="R7" s="385">
        <v>1.5</v>
      </c>
      <c r="S7" s="385">
        <v>1.4285714285714284</v>
      </c>
      <c r="T7" s="385">
        <v>5.2</v>
      </c>
    </row>
    <row r="8" spans="1:20">
      <c r="A8" s="20" t="s">
        <v>8</v>
      </c>
      <c r="B8" s="387">
        <v>2</v>
      </c>
      <c r="C8" s="168"/>
      <c r="D8" s="20" t="s">
        <v>17</v>
      </c>
      <c r="E8" s="387">
        <v>1.3333333333333333</v>
      </c>
      <c r="F8" s="168"/>
      <c r="G8" s="20" t="s">
        <v>2</v>
      </c>
      <c r="H8" s="387">
        <v>1</v>
      </c>
      <c r="I8" s="387"/>
      <c r="J8" s="387"/>
      <c r="K8" s="387"/>
      <c r="L8" s="387"/>
      <c r="N8" t="s">
        <v>266</v>
      </c>
      <c r="O8" t="s">
        <v>2</v>
      </c>
      <c r="P8">
        <v>2012</v>
      </c>
      <c r="Q8" s="385">
        <v>1.8444444444444443</v>
      </c>
      <c r="R8" s="385">
        <v>1</v>
      </c>
      <c r="S8" s="385">
        <v>2.333333333333333</v>
      </c>
      <c r="T8" s="385">
        <v>2.2000000000000002</v>
      </c>
    </row>
    <row r="9" spans="1:20">
      <c r="A9" s="20" t="s">
        <v>13</v>
      </c>
      <c r="B9" s="387">
        <v>2</v>
      </c>
      <c r="C9" s="168"/>
      <c r="D9" s="20" t="s">
        <v>20</v>
      </c>
      <c r="E9" s="387">
        <v>1.4285714285714284</v>
      </c>
      <c r="F9" s="168"/>
      <c r="G9" s="20" t="s">
        <v>0</v>
      </c>
      <c r="H9" s="387">
        <v>1</v>
      </c>
      <c r="I9" s="387"/>
      <c r="J9" s="387"/>
      <c r="K9" s="387"/>
      <c r="L9" s="387"/>
      <c r="N9" t="s">
        <v>267</v>
      </c>
      <c r="O9" t="s">
        <v>0</v>
      </c>
      <c r="P9">
        <v>2013</v>
      </c>
      <c r="Q9" s="385">
        <v>1.4095238095238096</v>
      </c>
      <c r="R9" s="385">
        <v>1</v>
      </c>
      <c r="S9" s="385">
        <v>1.4285714285714284</v>
      </c>
      <c r="T9" s="385">
        <v>1.8000000000000003</v>
      </c>
    </row>
    <row r="10" spans="1:20">
      <c r="A10" s="20" t="s">
        <v>2</v>
      </c>
      <c r="B10" s="387">
        <v>2.2000000000000002</v>
      </c>
      <c r="C10" s="168"/>
      <c r="D10" s="20" t="s">
        <v>0</v>
      </c>
      <c r="E10" s="387">
        <v>1.4285714285714284</v>
      </c>
      <c r="F10" s="168"/>
      <c r="G10" s="20" t="s">
        <v>4</v>
      </c>
      <c r="H10" s="387">
        <v>1</v>
      </c>
      <c r="I10" s="387"/>
      <c r="J10" s="387"/>
      <c r="K10" s="387"/>
      <c r="L10" s="387"/>
      <c r="N10" t="s">
        <v>268</v>
      </c>
      <c r="O10" t="s">
        <v>16</v>
      </c>
      <c r="P10">
        <v>2013</v>
      </c>
      <c r="Q10" s="385">
        <v>2.5269841269841269</v>
      </c>
      <c r="R10" s="385">
        <v>2</v>
      </c>
      <c r="S10" s="385">
        <v>2.3809523809523805</v>
      </c>
      <c r="T10" s="385">
        <v>3.2</v>
      </c>
    </row>
    <row r="11" spans="1:20">
      <c r="A11" s="20" t="s">
        <v>18</v>
      </c>
      <c r="B11" s="387">
        <v>2.4000000000000004</v>
      </c>
      <c r="C11" s="168"/>
      <c r="D11" s="20" t="s">
        <v>1</v>
      </c>
      <c r="E11" s="387">
        <v>1.4761904761904761</v>
      </c>
      <c r="F11" s="168"/>
      <c r="G11" s="20" t="s">
        <v>8</v>
      </c>
      <c r="H11" s="387">
        <v>1</v>
      </c>
      <c r="I11" s="387"/>
      <c r="J11" s="387"/>
      <c r="K11" s="387"/>
      <c r="L11" s="387"/>
      <c r="N11" t="s">
        <v>269</v>
      </c>
      <c r="O11" t="s">
        <v>4</v>
      </c>
      <c r="P11">
        <v>2013</v>
      </c>
      <c r="Q11" s="385">
        <v>1.6730158730158731</v>
      </c>
      <c r="R11" s="385">
        <v>1</v>
      </c>
      <c r="S11" s="385">
        <v>1.6190476190476188</v>
      </c>
      <c r="T11" s="385">
        <v>2.4000000000000004</v>
      </c>
    </row>
    <row r="12" spans="1:20">
      <c r="A12" s="20" t="s">
        <v>4</v>
      </c>
      <c r="B12" s="387">
        <v>2.4000000000000004</v>
      </c>
      <c r="C12" s="168"/>
      <c r="D12" s="387" t="s">
        <v>123</v>
      </c>
      <c r="E12" s="387">
        <v>1.5714285714285714</v>
      </c>
      <c r="F12" s="168"/>
      <c r="G12" s="20" t="s">
        <v>12</v>
      </c>
      <c r="H12" s="387">
        <v>1</v>
      </c>
      <c r="I12" s="387"/>
      <c r="J12" s="387"/>
      <c r="K12" s="387"/>
      <c r="L12" s="387"/>
      <c r="N12" t="s">
        <v>270</v>
      </c>
      <c r="O12" t="s">
        <v>8</v>
      </c>
      <c r="P12">
        <v>2013</v>
      </c>
      <c r="Q12" s="385">
        <v>1.6825396825396826</v>
      </c>
      <c r="R12" s="385">
        <v>1</v>
      </c>
      <c r="S12" s="385">
        <v>2.0476190476190474</v>
      </c>
      <c r="T12" s="385">
        <v>2</v>
      </c>
    </row>
    <row r="13" spans="1:20">
      <c r="A13" s="20" t="s">
        <v>1</v>
      </c>
      <c r="B13" s="387">
        <v>2.4000000000000004</v>
      </c>
      <c r="C13" s="168"/>
      <c r="D13" s="20" t="s">
        <v>4</v>
      </c>
      <c r="E13" s="387">
        <v>1.6190476190476188</v>
      </c>
      <c r="F13" s="168"/>
      <c r="G13" s="20" t="s">
        <v>15</v>
      </c>
      <c r="H13" s="387">
        <v>1</v>
      </c>
      <c r="I13" s="387"/>
      <c r="J13" s="387"/>
      <c r="K13" s="387"/>
      <c r="L13" s="387"/>
      <c r="N13" t="s">
        <v>271</v>
      </c>
      <c r="O13" t="s">
        <v>9</v>
      </c>
      <c r="P13">
        <v>2013</v>
      </c>
      <c r="Q13" s="385">
        <v>1.9587301587301589</v>
      </c>
      <c r="R13" s="385">
        <v>2</v>
      </c>
      <c r="S13" s="385">
        <v>2.4761904761904763</v>
      </c>
      <c r="T13" s="385">
        <v>1.4</v>
      </c>
    </row>
    <row r="14" spans="1:20">
      <c r="A14" s="20" t="s">
        <v>7</v>
      </c>
      <c r="B14" s="387">
        <v>2.4000000000000004</v>
      </c>
      <c r="C14" s="168"/>
      <c r="D14" s="20" t="s">
        <v>7</v>
      </c>
      <c r="E14" s="387">
        <v>1.7142857142857142</v>
      </c>
      <c r="F14" s="168"/>
      <c r="G14" s="20" t="s">
        <v>1</v>
      </c>
      <c r="H14" s="387">
        <v>1</v>
      </c>
      <c r="I14" s="387"/>
      <c r="J14" s="387"/>
      <c r="K14" s="387"/>
      <c r="L14" s="387"/>
      <c r="N14" t="s">
        <v>272</v>
      </c>
      <c r="O14" t="s">
        <v>13</v>
      </c>
      <c r="P14">
        <v>2013</v>
      </c>
      <c r="Q14" s="385">
        <v>2.0952380952380953</v>
      </c>
      <c r="R14" s="385">
        <v>0</v>
      </c>
      <c r="S14" s="385">
        <v>4.2857142857142856</v>
      </c>
      <c r="T14" s="385">
        <v>2</v>
      </c>
    </row>
    <row r="15" spans="1:20">
      <c r="A15" s="20" t="s">
        <v>14</v>
      </c>
      <c r="B15" s="387">
        <v>2.4000000000000004</v>
      </c>
      <c r="C15" s="168"/>
      <c r="D15" s="20" t="s">
        <v>6</v>
      </c>
      <c r="E15" s="387">
        <v>1.7142857142857142</v>
      </c>
      <c r="F15" s="168"/>
      <c r="G15" s="20" t="s">
        <v>17</v>
      </c>
      <c r="H15" s="387">
        <v>1</v>
      </c>
      <c r="I15" s="387"/>
      <c r="J15" s="387"/>
      <c r="K15" s="387"/>
      <c r="L15" s="387"/>
      <c r="N15" t="s">
        <v>273</v>
      </c>
      <c r="O15" t="s">
        <v>12</v>
      </c>
      <c r="P15">
        <v>2013</v>
      </c>
      <c r="Q15" s="385">
        <v>1.6952380952380952</v>
      </c>
      <c r="R15" s="385">
        <v>1</v>
      </c>
      <c r="S15" s="385">
        <v>2.2857142857142856</v>
      </c>
      <c r="T15" s="385">
        <v>1.8000000000000003</v>
      </c>
    </row>
    <row r="16" spans="1:20">
      <c r="A16" s="387" t="s">
        <v>123</v>
      </c>
      <c r="B16" s="387">
        <v>2.4000000000000004</v>
      </c>
      <c r="C16" s="168"/>
      <c r="D16" s="388" t="s">
        <v>124</v>
      </c>
      <c r="E16" s="388">
        <v>1.768707482993197</v>
      </c>
      <c r="F16" s="168"/>
      <c r="G16" s="20" t="s">
        <v>6</v>
      </c>
      <c r="H16" s="387">
        <v>1</v>
      </c>
      <c r="I16" s="387"/>
      <c r="J16" s="387"/>
      <c r="K16" s="387"/>
      <c r="L16" s="387"/>
      <c r="N16" t="s">
        <v>274</v>
      </c>
      <c r="O16" t="s">
        <v>11</v>
      </c>
      <c r="P16">
        <v>2013</v>
      </c>
      <c r="Q16" s="385">
        <v>1.4222222222222223</v>
      </c>
      <c r="R16" s="385">
        <v>0</v>
      </c>
      <c r="S16" s="385">
        <v>2.6666666666666665</v>
      </c>
      <c r="T16" s="385">
        <v>1.6</v>
      </c>
    </row>
    <row r="17" spans="1:20">
      <c r="A17" s="388" t="s">
        <v>124</v>
      </c>
      <c r="B17" s="388">
        <v>2.7904761904761903</v>
      </c>
      <c r="C17" s="168"/>
      <c r="D17" s="387" t="s">
        <v>284</v>
      </c>
      <c r="E17" s="387">
        <v>1.8015873015873014</v>
      </c>
      <c r="F17" s="168"/>
      <c r="G17" s="387" t="s">
        <v>123</v>
      </c>
      <c r="H17" s="387">
        <v>1.1666666666666667</v>
      </c>
      <c r="I17" s="387"/>
      <c r="J17" s="387"/>
      <c r="K17" s="387"/>
      <c r="L17" s="387"/>
      <c r="N17" t="s">
        <v>275</v>
      </c>
      <c r="O17" t="s">
        <v>15</v>
      </c>
      <c r="P17">
        <v>2013</v>
      </c>
      <c r="Q17" s="385">
        <v>2.0666666666666669</v>
      </c>
      <c r="R17" s="385">
        <v>1</v>
      </c>
      <c r="S17" s="385">
        <v>1</v>
      </c>
      <c r="T17" s="385">
        <v>4.2</v>
      </c>
    </row>
    <row r="18" spans="1:20">
      <c r="A18" s="20" t="s">
        <v>19</v>
      </c>
      <c r="B18" s="387">
        <v>2.8000000000000003</v>
      </c>
      <c r="C18" s="168"/>
      <c r="D18" s="20" t="s">
        <v>264</v>
      </c>
      <c r="E18" s="387">
        <v>1.8095238095238095</v>
      </c>
      <c r="F18" s="168"/>
      <c r="G18" s="388" t="s">
        <v>124</v>
      </c>
      <c r="H18" s="388">
        <v>1.3809523809523809</v>
      </c>
      <c r="I18" s="387"/>
      <c r="J18" s="387"/>
      <c r="K18" s="387"/>
      <c r="L18" s="387"/>
      <c r="N18" t="s">
        <v>276</v>
      </c>
      <c r="O18" t="s">
        <v>1</v>
      </c>
      <c r="P18">
        <v>2013</v>
      </c>
      <c r="Q18" s="385">
        <v>1.6253968253968256</v>
      </c>
      <c r="R18" s="385">
        <v>1</v>
      </c>
      <c r="S18" s="385">
        <v>1.4761904761904761</v>
      </c>
      <c r="T18" s="385">
        <v>2.4000000000000004</v>
      </c>
    </row>
    <row r="19" spans="1:20">
      <c r="A19" s="388" t="s">
        <v>284</v>
      </c>
      <c r="B19" s="388">
        <v>2.8555555555555552</v>
      </c>
      <c r="C19" s="168"/>
      <c r="D19" s="20" t="s">
        <v>14</v>
      </c>
      <c r="E19" s="387">
        <v>1.9047619047619047</v>
      </c>
      <c r="F19" s="168"/>
      <c r="G19" s="387" t="s">
        <v>284</v>
      </c>
      <c r="H19" s="387">
        <v>1.4166666666666667</v>
      </c>
      <c r="I19" s="387"/>
      <c r="J19" s="387"/>
      <c r="K19" s="387"/>
      <c r="L19" s="387"/>
      <c r="N19" t="s">
        <v>277</v>
      </c>
      <c r="O19" t="s">
        <v>17</v>
      </c>
      <c r="P19">
        <v>2013</v>
      </c>
      <c r="Q19" s="385">
        <v>1.9111111111111108</v>
      </c>
      <c r="R19" s="385">
        <v>1</v>
      </c>
      <c r="S19" s="385">
        <v>1.3333333333333333</v>
      </c>
      <c r="T19" s="385">
        <v>3.4</v>
      </c>
    </row>
    <row r="20" spans="1:20">
      <c r="A20" s="20" t="s">
        <v>264</v>
      </c>
      <c r="B20" s="387">
        <v>3</v>
      </c>
      <c r="C20" s="168"/>
      <c r="D20" s="20" t="s">
        <v>8</v>
      </c>
      <c r="E20" s="387">
        <v>2.0476190476190474</v>
      </c>
      <c r="F20" s="168"/>
      <c r="G20" s="20" t="s">
        <v>264</v>
      </c>
      <c r="H20" s="387">
        <v>1.5</v>
      </c>
      <c r="I20" s="387"/>
      <c r="J20" s="387"/>
      <c r="K20" s="387"/>
      <c r="L20" s="387"/>
      <c r="N20" t="s">
        <v>278</v>
      </c>
      <c r="O20" t="s">
        <v>7</v>
      </c>
      <c r="P20">
        <v>2013</v>
      </c>
      <c r="Q20" s="385">
        <v>1.3714285714285717</v>
      </c>
      <c r="R20" s="385">
        <v>0</v>
      </c>
      <c r="S20" s="385">
        <v>1.7142857142857142</v>
      </c>
      <c r="T20" s="385">
        <v>2.4000000000000004</v>
      </c>
    </row>
    <row r="21" spans="1:20">
      <c r="A21" s="20" t="s">
        <v>5</v>
      </c>
      <c r="B21" s="387">
        <v>3</v>
      </c>
      <c r="C21" s="168"/>
      <c r="D21" s="20" t="s">
        <v>12</v>
      </c>
      <c r="E21" s="387">
        <v>2.2857142857142856</v>
      </c>
      <c r="F21" s="168"/>
      <c r="G21" s="20" t="s">
        <v>20</v>
      </c>
      <c r="H21" s="387">
        <v>1.5</v>
      </c>
      <c r="I21" s="387"/>
      <c r="J21" s="387"/>
      <c r="K21" s="387"/>
      <c r="L21" s="387"/>
      <c r="N21" t="s">
        <v>279</v>
      </c>
      <c r="O21" t="s">
        <v>5</v>
      </c>
      <c r="P21">
        <v>2013</v>
      </c>
      <c r="Q21" s="385">
        <v>2.4285714285714284</v>
      </c>
      <c r="R21" s="385">
        <v>4</v>
      </c>
      <c r="S21" s="385">
        <v>0.2857142857142857</v>
      </c>
      <c r="T21" s="385">
        <v>3</v>
      </c>
    </row>
    <row r="22" spans="1:20">
      <c r="A22" s="20" t="s">
        <v>6</v>
      </c>
      <c r="B22" s="387">
        <v>3</v>
      </c>
      <c r="C22" s="168"/>
      <c r="D22" s="20" t="s">
        <v>2</v>
      </c>
      <c r="E22" s="387">
        <v>2.333333333333333</v>
      </c>
      <c r="F22" s="168"/>
      <c r="G22" s="20" t="s">
        <v>14</v>
      </c>
      <c r="H22" s="387">
        <v>1.5</v>
      </c>
      <c r="I22" s="387"/>
      <c r="J22" s="387"/>
      <c r="K22" s="387"/>
      <c r="L22" s="387"/>
      <c r="N22" t="s">
        <v>280</v>
      </c>
      <c r="O22" t="s">
        <v>19</v>
      </c>
      <c r="P22">
        <v>2013</v>
      </c>
      <c r="Q22" s="385">
        <v>1.6000000000000003</v>
      </c>
      <c r="R22" s="385">
        <v>2</v>
      </c>
      <c r="S22" s="385">
        <v>0</v>
      </c>
      <c r="T22" s="385">
        <v>2.8000000000000003</v>
      </c>
    </row>
    <row r="23" spans="1:20">
      <c r="A23" s="20" t="s">
        <v>16</v>
      </c>
      <c r="B23" s="387">
        <v>3.2</v>
      </c>
      <c r="C23" s="168"/>
      <c r="D23" s="20" t="s">
        <v>16</v>
      </c>
      <c r="E23" s="387">
        <v>2.3809523809523805</v>
      </c>
      <c r="F23" s="168"/>
      <c r="G23" s="20" t="s">
        <v>16</v>
      </c>
      <c r="H23" s="387">
        <v>2</v>
      </c>
      <c r="I23" s="387"/>
      <c r="J23" s="387"/>
      <c r="K23" s="387"/>
      <c r="L23" s="387"/>
      <c r="N23" t="s">
        <v>281</v>
      </c>
      <c r="O23" s="385" t="s">
        <v>6</v>
      </c>
      <c r="P23">
        <v>2013</v>
      </c>
      <c r="Q23" s="385">
        <v>1.9047619047619049</v>
      </c>
      <c r="R23" s="385">
        <v>1</v>
      </c>
      <c r="S23" s="385">
        <v>1.7142857142857142</v>
      </c>
      <c r="T23" s="385">
        <v>3</v>
      </c>
    </row>
    <row r="24" spans="1:20">
      <c r="A24" s="20" t="s">
        <v>17</v>
      </c>
      <c r="B24" s="387">
        <v>3.4</v>
      </c>
      <c r="C24" s="168"/>
      <c r="D24" s="20" t="s">
        <v>9</v>
      </c>
      <c r="E24" s="387">
        <v>2.4761904761904763</v>
      </c>
      <c r="F24" s="168"/>
      <c r="G24" s="20" t="s">
        <v>9</v>
      </c>
      <c r="H24" s="387">
        <v>2</v>
      </c>
      <c r="I24" s="387"/>
      <c r="J24" s="387"/>
      <c r="K24" s="387"/>
      <c r="L24" s="387"/>
      <c r="N24" t="s">
        <v>282</v>
      </c>
      <c r="O24" s="385" t="s">
        <v>14</v>
      </c>
      <c r="P24">
        <v>2013</v>
      </c>
      <c r="Q24" s="385">
        <v>1.9349206349206352</v>
      </c>
      <c r="R24" s="385">
        <v>1.5</v>
      </c>
      <c r="S24" s="385">
        <v>1.9047619047619047</v>
      </c>
      <c r="T24" s="385">
        <v>2.4000000000000004</v>
      </c>
    </row>
    <row r="25" spans="1:20">
      <c r="A25" s="20" t="s">
        <v>15</v>
      </c>
      <c r="B25" s="387">
        <v>4.2</v>
      </c>
      <c r="C25" s="168"/>
      <c r="D25" s="20" t="s">
        <v>11</v>
      </c>
      <c r="E25" s="387">
        <v>2.6666666666666665</v>
      </c>
      <c r="F25" s="168"/>
      <c r="G25" s="20" t="s">
        <v>19</v>
      </c>
      <c r="H25" s="387">
        <v>2</v>
      </c>
      <c r="I25" s="387"/>
      <c r="J25" s="387"/>
      <c r="K25" s="387"/>
      <c r="L25" s="387"/>
      <c r="N25" t="s">
        <v>283</v>
      </c>
      <c r="O25" s="385" t="s">
        <v>10</v>
      </c>
      <c r="P25">
        <v>2013</v>
      </c>
      <c r="Q25" s="385">
        <v>3.5</v>
      </c>
      <c r="R25" s="385">
        <v>4.5</v>
      </c>
      <c r="S25" s="385">
        <v>0</v>
      </c>
      <c r="T25" s="385">
        <v>6.0000000000000009</v>
      </c>
    </row>
    <row r="26" spans="1:20">
      <c r="A26" s="20" t="s">
        <v>20</v>
      </c>
      <c r="B26" s="387">
        <v>5.2</v>
      </c>
      <c r="C26" s="168"/>
      <c r="D26" s="20" t="s">
        <v>18</v>
      </c>
      <c r="E26" s="387">
        <v>2.9523809523809521</v>
      </c>
      <c r="F26" s="168"/>
      <c r="G26" s="20" t="s">
        <v>5</v>
      </c>
      <c r="H26" s="387">
        <v>4</v>
      </c>
      <c r="I26" s="387"/>
      <c r="J26" s="387"/>
      <c r="K26" s="387"/>
      <c r="L26" s="387"/>
      <c r="N26" t="s">
        <v>147</v>
      </c>
      <c r="O26" s="385" t="s">
        <v>16</v>
      </c>
      <c r="P26">
        <v>2013</v>
      </c>
      <c r="Q26" s="385">
        <v>2.5269841269841269</v>
      </c>
      <c r="R26" s="385">
        <v>2</v>
      </c>
      <c r="S26" s="385">
        <v>2.3809523809523805</v>
      </c>
      <c r="T26" s="385">
        <v>3.2</v>
      </c>
    </row>
    <row r="27" spans="1:20">
      <c r="A27" s="391" t="s">
        <v>10</v>
      </c>
      <c r="B27" s="389">
        <v>6.0000000000000009</v>
      </c>
      <c r="C27" s="168"/>
      <c r="D27" s="391" t="s">
        <v>13</v>
      </c>
      <c r="E27" s="389">
        <v>4.2857142857142856</v>
      </c>
      <c r="F27" s="168"/>
      <c r="G27" s="391" t="s">
        <v>10</v>
      </c>
      <c r="H27" s="389">
        <v>4.5</v>
      </c>
      <c r="I27" s="388"/>
      <c r="J27" s="388"/>
      <c r="K27" s="388"/>
      <c r="L27" s="388"/>
      <c r="N27" t="s">
        <v>240</v>
      </c>
      <c r="O27" s="385" t="s">
        <v>17</v>
      </c>
      <c r="P27">
        <v>2013</v>
      </c>
      <c r="Q27" s="385">
        <v>1.9111111111111108</v>
      </c>
      <c r="R27" s="385">
        <v>1</v>
      </c>
      <c r="S27" s="385">
        <v>1.3333333333333333</v>
      </c>
      <c r="T27" s="385">
        <v>3.4</v>
      </c>
    </row>
    <row r="28" spans="1:20">
      <c r="C28" s="168"/>
      <c r="F28" s="168"/>
    </row>
    <row r="29" spans="1:20">
      <c r="A29" s="180" t="s">
        <v>131</v>
      </c>
      <c r="C29" s="168"/>
      <c r="F29" s="168"/>
      <c r="H29" s="13" t="s">
        <v>129</v>
      </c>
    </row>
    <row r="30" spans="1:20">
      <c r="C30" s="179"/>
      <c r="F30" s="179"/>
    </row>
    <row r="46" spans="3:3">
      <c r="C46" s="13" t="s">
        <v>128</v>
      </c>
    </row>
  </sheetData>
  <sortState ref="G4:H27">
    <sortCondition ref="H4:H27"/>
  </sortState>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4"/>
  <sheetViews>
    <sheetView showGridLines="0" topLeftCell="A22" workbookViewId="0">
      <selection activeCell="D44" sqref="D44"/>
    </sheetView>
  </sheetViews>
  <sheetFormatPr defaultColWidth="9.140625" defaultRowHeight="15"/>
  <cols>
    <col min="1" max="1" width="4" customWidth="1"/>
    <col min="2" max="2" width="67.42578125" bestFit="1" customWidth="1"/>
    <col min="3" max="3" width="15.140625" customWidth="1"/>
    <col min="4" max="4" width="14.85546875" customWidth="1"/>
    <col min="7" max="7" width="14.5703125" customWidth="1"/>
    <col min="8" max="8" width="16.140625" customWidth="1"/>
    <col min="9" max="9" width="16.85546875" customWidth="1"/>
  </cols>
  <sheetData>
    <row r="1" spans="2:21" hidden="1"/>
    <row r="2" spans="2:21" hidden="1">
      <c r="C2" t="s">
        <v>18</v>
      </c>
      <c r="D2" t="s">
        <v>20</v>
      </c>
      <c r="E2" t="s">
        <v>2</v>
      </c>
      <c r="F2" t="s">
        <v>16</v>
      </c>
      <c r="G2" t="s">
        <v>4</v>
      </c>
      <c r="H2" t="s">
        <v>8</v>
      </c>
      <c r="I2" t="s">
        <v>13</v>
      </c>
      <c r="J2" t="s">
        <v>11</v>
      </c>
      <c r="K2" t="s">
        <v>15</v>
      </c>
      <c r="L2" t="s">
        <v>1</v>
      </c>
      <c r="M2" t="s">
        <v>17</v>
      </c>
      <c r="N2" t="s">
        <v>7</v>
      </c>
      <c r="O2" t="s">
        <v>5</v>
      </c>
      <c r="P2" t="s">
        <v>19</v>
      </c>
      <c r="Q2" t="s">
        <v>6</v>
      </c>
      <c r="R2" t="s">
        <v>9</v>
      </c>
      <c r="S2" t="s">
        <v>12</v>
      </c>
      <c r="T2" t="s">
        <v>14</v>
      </c>
      <c r="U2" t="s">
        <v>10</v>
      </c>
    </row>
    <row r="3" spans="2:21" hidden="1">
      <c r="B3" t="s">
        <v>39</v>
      </c>
      <c r="C3">
        <v>0.19858219178082198</v>
      </c>
      <c r="D3">
        <v>0.12709999999999999</v>
      </c>
      <c r="E3">
        <v>9.1679407564991822E-2</v>
      </c>
      <c r="F3">
        <v>0.18960348742778027</v>
      </c>
      <c r="G3">
        <v>7.2522161871009863E-2</v>
      </c>
      <c r="H3">
        <v>6.9465890410958894E-2</v>
      </c>
      <c r="I3">
        <v>0.10735993230119259</v>
      </c>
      <c r="J3">
        <v>4.4470000000000003E-2</v>
      </c>
      <c r="K3">
        <v>2.4669905511387327E-2</v>
      </c>
      <c r="L3">
        <v>6.6936494505293015E-2</v>
      </c>
      <c r="M3">
        <v>2.5723726792496716E-2</v>
      </c>
      <c r="N3">
        <v>0.05</v>
      </c>
      <c r="O3">
        <v>0.12294520547945206</v>
      </c>
      <c r="P3">
        <v>0.11699999999999997</v>
      </c>
      <c r="Q3">
        <v>8.7657534246575311E-2</v>
      </c>
      <c r="R3">
        <v>5.8048767123287673E-2</v>
      </c>
      <c r="S3">
        <v>8.1826622528681531E-2</v>
      </c>
      <c r="T3">
        <v>0.19887166665976036</v>
      </c>
      <c r="U3">
        <v>6.0000000000000032E-2</v>
      </c>
    </row>
    <row r="4" spans="2:21" hidden="1">
      <c r="B4" t="s">
        <v>40</v>
      </c>
      <c r="C4">
        <v>0.11904109589041094</v>
      </c>
      <c r="D4">
        <v>0.12709999999999999</v>
      </c>
      <c r="E4">
        <v>9.1679407564991822E-2</v>
      </c>
      <c r="F4">
        <v>9.9367678861881026E-2</v>
      </c>
      <c r="G4">
        <v>3.6522161871009852E-2</v>
      </c>
      <c r="H4">
        <v>2.0226164383561649E-2</v>
      </c>
      <c r="I4">
        <v>7.5435973595758626E-2</v>
      </c>
      <c r="J4">
        <v>1.6469999999999999E-2</v>
      </c>
      <c r="K4">
        <v>4.9339811022774656E-3</v>
      </c>
      <c r="L4">
        <v>2.4998971360913572E-2</v>
      </c>
      <c r="M4">
        <v>1.8219178082191777E-2</v>
      </c>
      <c r="N4">
        <v>3.2000000000000001E-2</v>
      </c>
      <c r="O4">
        <v>9.8458904109589074E-2</v>
      </c>
      <c r="P4">
        <v>0.11699999999999997</v>
      </c>
      <c r="Q4">
        <v>8.7657534246575311E-2</v>
      </c>
      <c r="R4">
        <v>2.7953013698630135E-2</v>
      </c>
      <c r="S4">
        <v>5.6250000000000001E-2</v>
      </c>
      <c r="T4">
        <v>0.14737166665976026</v>
      </c>
      <c r="U4">
        <v>4.0000000000000008E-2</v>
      </c>
    </row>
    <row r="5" spans="2:21" hidden="1">
      <c r="B5" t="s">
        <v>41</v>
      </c>
      <c r="C5">
        <v>7.9541095890410946E-2</v>
      </c>
      <c r="F5">
        <v>6.9529392094340975E-2</v>
      </c>
      <c r="G5">
        <v>3.6000000000000011E-2</v>
      </c>
      <c r="H5">
        <v>4.1664383561643828E-2</v>
      </c>
      <c r="J5">
        <v>1.8000000000000002E-2</v>
      </c>
      <c r="K5">
        <v>1.2334952755693664E-2</v>
      </c>
      <c r="M5">
        <v>7.504548710304937E-3</v>
      </c>
      <c r="N5">
        <v>1.8000000000000002E-2</v>
      </c>
      <c r="O5">
        <v>1.0958904109589045E-2</v>
      </c>
      <c r="R5">
        <v>2.9608767123287676E-2</v>
      </c>
      <c r="S5">
        <v>2.5576622528681519E-2</v>
      </c>
      <c r="T5">
        <v>5.0250000000000017E-2</v>
      </c>
    </row>
    <row r="6" spans="2:21" hidden="1">
      <c r="B6" t="s">
        <v>42</v>
      </c>
      <c r="F6">
        <v>6.0000000000000027E-3</v>
      </c>
      <c r="I6">
        <v>2.2721678793903202E-2</v>
      </c>
      <c r="J6">
        <v>1.0000000000000002E-2</v>
      </c>
      <c r="U6">
        <v>5.000000000000001E-3</v>
      </c>
    </row>
    <row r="7" spans="2:21" hidden="1">
      <c r="B7" t="s">
        <v>43</v>
      </c>
      <c r="F7">
        <v>1.4706416471558389E-2</v>
      </c>
      <c r="H7">
        <v>7.5753424657534233E-3</v>
      </c>
      <c r="I7">
        <v>9.202279911530796E-3</v>
      </c>
      <c r="J7">
        <v>0</v>
      </c>
      <c r="K7">
        <v>7.400971653416198E-3</v>
      </c>
      <c r="L7">
        <v>4.1937523144379429E-2</v>
      </c>
      <c r="N7">
        <v>0</v>
      </c>
      <c r="O7">
        <v>1.3527397260273971E-2</v>
      </c>
      <c r="R7">
        <v>4.8698630136986284E-4</v>
      </c>
      <c r="T7">
        <v>1.2500000000000002E-3</v>
      </c>
      <c r="U7">
        <v>1.5000000000000008E-2</v>
      </c>
    </row>
    <row r="8" spans="2:21" hidden="1">
      <c r="B8" t="s">
        <v>44</v>
      </c>
      <c r="C8">
        <v>0.27812328767123284</v>
      </c>
      <c r="D8">
        <v>0.14710000000000001</v>
      </c>
      <c r="E8">
        <v>0.35569689779172942</v>
      </c>
      <c r="F8">
        <v>4.602032753659701E-2</v>
      </c>
      <c r="G8">
        <v>0.35646531506849305</v>
      </c>
      <c r="H8">
        <v>0.20154671232876717</v>
      </c>
      <c r="I8">
        <v>0.12537489760768694</v>
      </c>
      <c r="J8">
        <v>0.11903000000000001</v>
      </c>
      <c r="K8">
        <v>4.785961669209142E-2</v>
      </c>
      <c r="L8">
        <v>0.11924900222008619</v>
      </c>
      <c r="M8">
        <v>0.25298337506441798</v>
      </c>
      <c r="N8">
        <v>0.14531506849315071</v>
      </c>
      <c r="O8">
        <v>0.16060410958904112</v>
      </c>
      <c r="P8">
        <v>8.6670000000000025E-2</v>
      </c>
      <c r="Q8">
        <v>0.1471780821917808</v>
      </c>
      <c r="R8">
        <v>0.16093273972602745</v>
      </c>
      <c r="S8">
        <v>0.13469155632170379</v>
      </c>
      <c r="T8">
        <v>0.19525000000000006</v>
      </c>
      <c r="U8">
        <v>0.15752500000000003</v>
      </c>
    </row>
    <row r="9" spans="2:21" hidden="1">
      <c r="B9" t="s">
        <v>40</v>
      </c>
      <c r="C9">
        <v>0.110058904109589</v>
      </c>
      <c r="D9">
        <v>3.0000000000000009E-2</v>
      </c>
      <c r="E9">
        <v>0.20800988174954926</v>
      </c>
      <c r="G9">
        <v>0.1298630136986301</v>
      </c>
      <c r="H9">
        <v>4.8633698630137001E-2</v>
      </c>
      <c r="I9">
        <v>3.5218602130549961E-2</v>
      </c>
      <c r="J9">
        <v>3.302999999999999E-2</v>
      </c>
      <c r="K9">
        <v>9.8679622045549312E-3</v>
      </c>
      <c r="L9">
        <v>2.4998971360913572E-2</v>
      </c>
      <c r="M9">
        <v>7.183561643835619E-2</v>
      </c>
      <c r="N9">
        <v>5.6000000000000015E-2</v>
      </c>
      <c r="O9">
        <v>5.1335616438356171E-2</v>
      </c>
      <c r="Q9">
        <v>0.13635616438356163</v>
      </c>
      <c r="R9">
        <v>6.9152054794520523E-2</v>
      </c>
      <c r="S9">
        <v>6.0749999999999992E-2</v>
      </c>
      <c r="T9">
        <v>7.4999999999999983E-2</v>
      </c>
      <c r="U9">
        <v>9.0000000000000024E-2</v>
      </c>
    </row>
    <row r="10" spans="2:21" hidden="1">
      <c r="B10" t="s">
        <v>41</v>
      </c>
      <c r="C10">
        <v>0.1103835616438356</v>
      </c>
      <c r="D10">
        <v>0.10000000000000002</v>
      </c>
      <c r="G10">
        <v>9.1986301369862994E-2</v>
      </c>
      <c r="H10">
        <v>7.0071917808219197E-2</v>
      </c>
      <c r="I10">
        <v>6.4870392956593623E-2</v>
      </c>
      <c r="J10">
        <v>3.6000000000000004E-2</v>
      </c>
      <c r="K10">
        <v>2.4669905511387327E-2</v>
      </c>
      <c r="M10">
        <v>9.8068306571267291E-2</v>
      </c>
      <c r="N10">
        <v>4.8000000000000001E-2</v>
      </c>
      <c r="O10">
        <v>8.8835616438356149E-2</v>
      </c>
      <c r="P10">
        <v>8.1000000000000016E-2</v>
      </c>
      <c r="R10">
        <v>6.9054657534246583E-2</v>
      </c>
      <c r="S10">
        <v>6.3941556321703785E-2</v>
      </c>
      <c r="T10">
        <v>5.000000000000001E-2</v>
      </c>
    </row>
    <row r="11" spans="2:21" hidden="1">
      <c r="B11" t="s">
        <v>42</v>
      </c>
      <c r="C11">
        <v>9.6315068493150711E-3</v>
      </c>
      <c r="D11">
        <v>1.7100000000000004E-2</v>
      </c>
      <c r="E11">
        <v>1.0400494087477462E-2</v>
      </c>
      <c r="F11">
        <v>3.3499999999999988E-2</v>
      </c>
      <c r="G11">
        <v>9.1328328767123282E-2</v>
      </c>
      <c r="H11">
        <v>2.602602739726028E-2</v>
      </c>
      <c r="I11">
        <v>1.6310839396951601E-2</v>
      </c>
      <c r="J11">
        <v>3.0000000000000009E-2</v>
      </c>
      <c r="K11">
        <v>9.8679622045549334E-4</v>
      </c>
      <c r="M11">
        <v>2.0613698630136991E-2</v>
      </c>
      <c r="N11">
        <v>1.2E-2</v>
      </c>
      <c r="O11">
        <v>4.1999999999999997E-3</v>
      </c>
      <c r="P11">
        <v>5.6699999999999997E-3</v>
      </c>
      <c r="R11">
        <v>1.2986301369863012E-2</v>
      </c>
      <c r="T11">
        <v>6.8999999999999978E-2</v>
      </c>
      <c r="U11">
        <v>2.7525000000000011E-2</v>
      </c>
    </row>
    <row r="12" spans="2:21" hidden="1">
      <c r="B12" t="s">
        <v>43</v>
      </c>
      <c r="C12">
        <v>4.8049315068493172E-2</v>
      </c>
      <c r="E12">
        <v>0.13728652195470251</v>
      </c>
      <c r="F12">
        <v>1.2520327536597004E-2</v>
      </c>
      <c r="G12">
        <v>4.3287671232876697E-2</v>
      </c>
      <c r="H12">
        <v>5.6815068493150676E-2</v>
      </c>
      <c r="I12">
        <v>8.975063123591762E-3</v>
      </c>
      <c r="J12">
        <v>2.0000000000000004E-2</v>
      </c>
      <c r="K12">
        <v>1.2334952755693664E-2</v>
      </c>
      <c r="L12">
        <v>9.4250030859172565E-2</v>
      </c>
      <c r="M12">
        <v>6.2465753424657544E-2</v>
      </c>
      <c r="N12">
        <v>2.9315068493150687E-2</v>
      </c>
      <c r="O12">
        <v>1.6232876712328762E-2</v>
      </c>
      <c r="Q12">
        <v>1.0821917808219176E-2</v>
      </c>
      <c r="R12">
        <v>9.739726027397257E-3</v>
      </c>
      <c r="S12">
        <v>1.0000000000000002E-2</v>
      </c>
      <c r="T12">
        <v>1.2500000000000002E-3</v>
      </c>
      <c r="U12">
        <v>4.0000000000000008E-2</v>
      </c>
    </row>
    <row r="13" spans="2:21" hidden="1"/>
    <row r="14" spans="2:21" hidden="1">
      <c r="B14" t="s">
        <v>21</v>
      </c>
      <c r="C14">
        <v>8.2191780821917804E-2</v>
      </c>
      <c r="D14">
        <v>0.16438356164383561</v>
      </c>
      <c r="E14">
        <v>8.2191780821917804E-2</v>
      </c>
      <c r="F14">
        <v>0</v>
      </c>
      <c r="G14">
        <v>8.2191780821917804E-2</v>
      </c>
      <c r="H14">
        <v>8.2191780821917804E-2</v>
      </c>
      <c r="I14">
        <v>0.13608393969515983</v>
      </c>
      <c r="J14">
        <v>0.16438356164383566</v>
      </c>
      <c r="K14">
        <v>0.16438356164383555</v>
      </c>
      <c r="L14">
        <v>0</v>
      </c>
      <c r="M14">
        <v>4.1095890410958909E-2</v>
      </c>
      <c r="N14">
        <v>8.2191780821917804E-2</v>
      </c>
      <c r="O14">
        <v>8.2191780821917776E-2</v>
      </c>
      <c r="P14">
        <v>0.16438356164383561</v>
      </c>
      <c r="Q14">
        <v>8.2191780821917762E-2</v>
      </c>
      <c r="R14">
        <v>8.2191780821917776E-2</v>
      </c>
      <c r="S14">
        <v>4.1095890410958902E-2</v>
      </c>
      <c r="T14">
        <v>8.2191780821917804E-2</v>
      </c>
      <c r="U14">
        <v>8.2191780821917776E-2</v>
      </c>
    </row>
    <row r="15" spans="2:21" hidden="1">
      <c r="B15" t="s">
        <v>22</v>
      </c>
      <c r="C15">
        <v>3.8356164383561632E-2</v>
      </c>
      <c r="D15">
        <v>5.4794520547945202E-2</v>
      </c>
      <c r="E15">
        <v>0.1095890410958904</v>
      </c>
      <c r="F15">
        <v>4.1095890410958909E-2</v>
      </c>
      <c r="G15">
        <v>4.1095890410958902E-2</v>
      </c>
      <c r="H15">
        <v>3.8356164383561632E-2</v>
      </c>
      <c r="I15">
        <v>4.1095890410958888E-2</v>
      </c>
      <c r="J15">
        <v>4.1095890410958916E-2</v>
      </c>
      <c r="K15">
        <v>5.4794520547945202E-2</v>
      </c>
      <c r="L15">
        <v>3.8356164383561632E-2</v>
      </c>
      <c r="M15">
        <v>3.8356164383561632E-2</v>
      </c>
      <c r="N15">
        <v>8.2191780821917804E-2</v>
      </c>
      <c r="O15">
        <v>8.2191780821917776E-2</v>
      </c>
      <c r="P15">
        <v>8.2191780821917804E-2</v>
      </c>
      <c r="Q15">
        <v>3.2876712328767113E-2</v>
      </c>
      <c r="R15">
        <v>4.9315068493150697E-2</v>
      </c>
      <c r="S15">
        <v>6.5753424657534226E-2</v>
      </c>
      <c r="T15">
        <v>5.7534246575342472E-2</v>
      </c>
      <c r="U15">
        <v>5.205479452054794E-2</v>
      </c>
    </row>
    <row r="16" spans="2:21" hidden="1">
      <c r="B16" t="s">
        <v>45</v>
      </c>
      <c r="C16">
        <v>0.41095890410958902</v>
      </c>
      <c r="D16">
        <v>0.41095890410958902</v>
      </c>
      <c r="E16">
        <v>0.15780821917808213</v>
      </c>
      <c r="F16">
        <v>0.41095890410958902</v>
      </c>
      <c r="G16">
        <v>0.30136986301369867</v>
      </c>
      <c r="H16">
        <v>0.29041095890410956</v>
      </c>
      <c r="I16">
        <v>0.41095890410958902</v>
      </c>
      <c r="J16">
        <v>0.41095890410958902</v>
      </c>
      <c r="K16">
        <v>0.41095890410958902</v>
      </c>
      <c r="L16">
        <v>0.19178082191780815</v>
      </c>
      <c r="M16">
        <v>0.52054794520547942</v>
      </c>
      <c r="N16">
        <v>0.3561643835616437</v>
      </c>
      <c r="O16">
        <v>0.32602739726027402</v>
      </c>
      <c r="P16">
        <v>0.61643835616438369</v>
      </c>
      <c r="Q16">
        <v>0.20547945205479451</v>
      </c>
      <c r="R16">
        <v>0.31506849315068491</v>
      </c>
      <c r="S16">
        <v>0.41095890410958902</v>
      </c>
      <c r="T16">
        <v>0.49041095890410952</v>
      </c>
      <c r="U16">
        <v>0.41095890410958902</v>
      </c>
    </row>
    <row r="17" spans="1:21" hidden="1">
      <c r="B17" t="s">
        <v>46</v>
      </c>
      <c r="C17">
        <v>0.16438356164383561</v>
      </c>
      <c r="D17">
        <v>0.24657534246575347</v>
      </c>
      <c r="E17">
        <v>0.11506849315068494</v>
      </c>
      <c r="F17">
        <v>8.2191780821917818E-2</v>
      </c>
      <c r="G17">
        <v>2.0547945205479451E-2</v>
      </c>
      <c r="H17">
        <v>8.2191780821917804E-2</v>
      </c>
      <c r="I17">
        <v>0</v>
      </c>
      <c r="J17">
        <v>0</v>
      </c>
      <c r="K17">
        <v>8.2191780821917776E-2</v>
      </c>
      <c r="L17">
        <v>7.6712328767123264E-2</v>
      </c>
      <c r="M17">
        <v>0</v>
      </c>
      <c r="N17">
        <v>0</v>
      </c>
      <c r="O17">
        <v>0</v>
      </c>
      <c r="P17">
        <v>0</v>
      </c>
      <c r="Q17">
        <v>0.12328767123287673</v>
      </c>
      <c r="R17">
        <v>7.6712328767123264E-2</v>
      </c>
      <c r="S17">
        <v>0</v>
      </c>
      <c r="T17">
        <v>0</v>
      </c>
      <c r="U17">
        <v>0</v>
      </c>
    </row>
    <row r="18" spans="1:21" hidden="1"/>
    <row r="19" spans="1:21" hidden="1">
      <c r="B19" t="s">
        <v>47</v>
      </c>
      <c r="C19">
        <v>8.2191780821917804E-2</v>
      </c>
      <c r="D19">
        <v>8.2191780821917804E-2</v>
      </c>
      <c r="E19">
        <v>3.1561643835616424E-2</v>
      </c>
      <c r="F19">
        <v>8.2191780821917804E-2</v>
      </c>
      <c r="G19">
        <v>6.0273972602739735E-2</v>
      </c>
      <c r="H19">
        <v>5.8082191780821912E-2</v>
      </c>
      <c r="I19">
        <v>8.2191780821917804E-2</v>
      </c>
      <c r="J19">
        <v>8.2191780821917804E-2</v>
      </c>
      <c r="K19">
        <v>8.2191780821917804E-2</v>
      </c>
      <c r="L19">
        <v>3.8356164383561632E-2</v>
      </c>
      <c r="M19">
        <v>0.10410958904109588</v>
      </c>
      <c r="N19">
        <v>7.1232876712328697E-2</v>
      </c>
      <c r="O19">
        <v>6.5205479452054793E-2</v>
      </c>
      <c r="P19">
        <v>0.12328767123287673</v>
      </c>
      <c r="Q19">
        <v>4.1095890410958902E-2</v>
      </c>
      <c r="R19">
        <v>6.3013698630136977E-2</v>
      </c>
      <c r="S19">
        <v>8.2191780821917804E-2</v>
      </c>
      <c r="T19">
        <v>9.8082191780821906E-2</v>
      </c>
      <c r="U19">
        <v>8.2191780821917804E-2</v>
      </c>
    </row>
    <row r="20" spans="1:21" hidden="1">
      <c r="B20" t="s">
        <v>48</v>
      </c>
      <c r="C20">
        <v>3.287671232876712E-2</v>
      </c>
      <c r="D20">
        <v>4.9315068493150691E-2</v>
      </c>
      <c r="E20">
        <v>2.301369863013699E-2</v>
      </c>
      <c r="F20">
        <v>1.6438356164383564E-2</v>
      </c>
      <c r="G20">
        <v>4.10958904109589E-3</v>
      </c>
      <c r="H20">
        <v>1.643835616438356E-2</v>
      </c>
      <c r="I20">
        <v>0</v>
      </c>
      <c r="J20">
        <v>0</v>
      </c>
      <c r="K20">
        <v>1.6438356164383557E-2</v>
      </c>
      <c r="L20">
        <v>1.5342465753424652E-2</v>
      </c>
      <c r="M20">
        <v>0</v>
      </c>
      <c r="N20">
        <v>0</v>
      </c>
      <c r="O20">
        <v>0</v>
      </c>
      <c r="P20">
        <v>0</v>
      </c>
      <c r="Q20">
        <v>2.4657534246575345E-2</v>
      </c>
      <c r="R20">
        <v>1.5342465753424652E-2</v>
      </c>
      <c r="S20">
        <v>0</v>
      </c>
      <c r="T20">
        <v>0</v>
      </c>
      <c r="U20">
        <v>0</v>
      </c>
    </row>
    <row r="21" spans="1:21" hidden="1"/>
    <row r="22" spans="1:21">
      <c r="B22" s="13" t="s">
        <v>49</v>
      </c>
    </row>
    <row r="24" spans="1:21">
      <c r="B24" s="478"/>
      <c r="C24" s="484" t="s">
        <v>24</v>
      </c>
      <c r="D24" s="484" t="s">
        <v>23</v>
      </c>
      <c r="E24" s="484" t="s">
        <v>22</v>
      </c>
      <c r="F24" s="484" t="s">
        <v>21</v>
      </c>
      <c r="G24" s="488" t="s">
        <v>26</v>
      </c>
      <c r="H24" s="488"/>
      <c r="I24" s="484" t="s">
        <v>27</v>
      </c>
      <c r="J24" s="484" t="s">
        <v>25</v>
      </c>
    </row>
    <row r="25" spans="1:21">
      <c r="B25" s="479"/>
      <c r="C25" s="485"/>
      <c r="D25" s="485"/>
      <c r="E25" s="485"/>
      <c r="F25" s="485"/>
      <c r="G25" s="11" t="s">
        <v>29</v>
      </c>
      <c r="H25" s="11" t="s">
        <v>30</v>
      </c>
      <c r="I25" s="485"/>
      <c r="J25" s="485"/>
    </row>
    <row r="26" spans="1:21">
      <c r="A26" s="3"/>
      <c r="B26" s="2" t="s">
        <v>18</v>
      </c>
      <c r="C26" s="8">
        <v>0.19858219178082198</v>
      </c>
      <c r="D26" s="8">
        <v>0.27812328767123284</v>
      </c>
      <c r="E26" s="8">
        <v>3.8356164383561632E-2</v>
      </c>
      <c r="F26" s="8">
        <v>8.2191780821917804E-2</v>
      </c>
      <c r="G26" s="8">
        <v>8.2191780821917804E-2</v>
      </c>
      <c r="H26" s="8">
        <v>3.287671232876712E-2</v>
      </c>
      <c r="I26" s="8">
        <v>0.71232191780821918</v>
      </c>
      <c r="J26" s="6">
        <v>0.47</v>
      </c>
      <c r="K26" s="3"/>
    </row>
    <row r="27" spans="1:21">
      <c r="A27" s="2"/>
      <c r="B27" t="s">
        <v>2</v>
      </c>
      <c r="C27" s="17">
        <v>9.1679407564991822E-2</v>
      </c>
      <c r="D27" s="17">
        <v>0.35569689779172942</v>
      </c>
      <c r="E27" s="17">
        <v>0.1095890410958904</v>
      </c>
      <c r="F27" s="17">
        <v>8.2191780821917804E-2</v>
      </c>
      <c r="G27" s="17">
        <v>3.1561643835616424E-2</v>
      </c>
      <c r="H27" s="17">
        <v>2.301369863013699E-2</v>
      </c>
      <c r="I27" s="17">
        <v>0.69373246974028291</v>
      </c>
      <c r="J27" s="8">
        <v>0.47</v>
      </c>
      <c r="K27" s="2"/>
    </row>
    <row r="28" spans="1:21">
      <c r="A28" s="2"/>
      <c r="B28" t="s">
        <v>14</v>
      </c>
      <c r="C28" s="17">
        <v>0.19887166665976036</v>
      </c>
      <c r="D28" s="17">
        <v>0.19525000000000006</v>
      </c>
      <c r="E28" s="17">
        <v>5.7534246575342472E-2</v>
      </c>
      <c r="F28" s="17">
        <v>8.2191780821917804E-2</v>
      </c>
      <c r="G28" s="17">
        <v>9.8082191780821906E-2</v>
      </c>
      <c r="H28" s="17">
        <v>0</v>
      </c>
      <c r="I28" s="17">
        <v>0.6319298858378426</v>
      </c>
      <c r="J28" s="8">
        <v>0.47</v>
      </c>
      <c r="K28" s="2"/>
    </row>
    <row r="29" spans="1:21">
      <c r="A29" s="2"/>
      <c r="B29" t="s">
        <v>20</v>
      </c>
      <c r="C29" s="17">
        <v>0.12709999999999999</v>
      </c>
      <c r="D29" s="17">
        <v>0.14710000000000001</v>
      </c>
      <c r="E29" s="17">
        <v>5.4794520547945202E-2</v>
      </c>
      <c r="F29" s="17">
        <v>0.16438356164383561</v>
      </c>
      <c r="G29" s="17">
        <v>8.2191780821917804E-2</v>
      </c>
      <c r="H29" s="17">
        <v>4.9315068493150691E-2</v>
      </c>
      <c r="I29" s="17">
        <v>0.62488493150684932</v>
      </c>
      <c r="J29" s="8">
        <v>0.47</v>
      </c>
      <c r="K29" s="2"/>
    </row>
    <row r="30" spans="1:21">
      <c r="A30" s="2"/>
      <c r="B30" t="s">
        <v>4</v>
      </c>
      <c r="C30" s="17">
        <v>7.2522161871009863E-2</v>
      </c>
      <c r="D30" s="17">
        <v>0.35646531506849305</v>
      </c>
      <c r="E30" s="17">
        <v>4.1095890410958902E-2</v>
      </c>
      <c r="F30" s="17">
        <v>8.2191780821917804E-2</v>
      </c>
      <c r="G30" s="17">
        <v>6.0273972602739735E-2</v>
      </c>
      <c r="H30" s="17">
        <v>4.10958904109589E-3</v>
      </c>
      <c r="I30" s="17">
        <v>0.61665870981621518</v>
      </c>
      <c r="J30" s="8">
        <v>0.47</v>
      </c>
      <c r="K30" s="2"/>
    </row>
    <row r="31" spans="1:21">
      <c r="A31" s="2"/>
      <c r="B31" t="s">
        <v>19</v>
      </c>
      <c r="C31" s="17">
        <v>0.11699999999999997</v>
      </c>
      <c r="D31" s="17">
        <v>8.6670000000000025E-2</v>
      </c>
      <c r="E31" s="17">
        <v>8.2191780821917804E-2</v>
      </c>
      <c r="F31" s="17">
        <v>0.16438356164383561</v>
      </c>
      <c r="G31" s="17">
        <v>0.12328767123287673</v>
      </c>
      <c r="H31" s="17">
        <v>0</v>
      </c>
      <c r="I31" s="17">
        <v>0.57353301369863019</v>
      </c>
      <c r="J31" s="8">
        <v>0.47</v>
      </c>
      <c r="K31" s="2"/>
    </row>
    <row r="32" spans="1:21">
      <c r="A32" s="2"/>
      <c r="B32" t="s">
        <v>5</v>
      </c>
      <c r="C32" s="17">
        <v>0.12294520547945206</v>
      </c>
      <c r="D32" s="17">
        <v>0.16060410958904112</v>
      </c>
      <c r="E32" s="17">
        <v>8.2191780821917776E-2</v>
      </c>
      <c r="F32" s="17">
        <v>8.2191780821917776E-2</v>
      </c>
      <c r="G32" s="17">
        <v>6.5205479452054793E-2</v>
      </c>
      <c r="H32" s="17">
        <v>0</v>
      </c>
      <c r="I32" s="17">
        <v>0.51313835616438352</v>
      </c>
      <c r="J32" s="8">
        <v>0.47</v>
      </c>
      <c r="K32" s="2"/>
    </row>
    <row r="33" spans="1:11">
      <c r="A33" s="2"/>
      <c r="B33" t="s">
        <v>13</v>
      </c>
      <c r="C33" s="17">
        <v>0.10735993230119259</v>
      </c>
      <c r="D33" s="17">
        <v>0.12537489760768694</v>
      </c>
      <c r="E33" s="17">
        <v>4.1095890410958888E-2</v>
      </c>
      <c r="F33" s="17">
        <v>0.13608393969515983</v>
      </c>
      <c r="G33" s="17">
        <v>8.2191780821917804E-2</v>
      </c>
      <c r="H33" s="17">
        <v>0</v>
      </c>
      <c r="I33" s="17">
        <v>0.49210644083691601</v>
      </c>
      <c r="J33" s="8">
        <v>0.47</v>
      </c>
      <c r="K33" s="2"/>
    </row>
    <row r="34" spans="1:11">
      <c r="A34" s="2"/>
      <c r="B34" t="s">
        <v>8</v>
      </c>
      <c r="C34" s="17">
        <v>6.9465890410958894E-2</v>
      </c>
      <c r="D34" s="17">
        <v>0.20154671232876717</v>
      </c>
      <c r="E34" s="17">
        <v>3.8356164383561632E-2</v>
      </c>
      <c r="F34" s="17">
        <v>8.2191780821917804E-2</v>
      </c>
      <c r="G34" s="17">
        <v>5.8082191780821912E-2</v>
      </c>
      <c r="H34" s="17">
        <v>1.643835616438356E-2</v>
      </c>
      <c r="I34" s="17">
        <v>0.46608109589041097</v>
      </c>
      <c r="J34" s="8">
        <v>0.47</v>
      </c>
      <c r="K34" s="2"/>
    </row>
    <row r="35" spans="1:11" s="20" customFormat="1">
      <c r="A35" s="19"/>
      <c r="B35" s="20" t="s">
        <v>17</v>
      </c>
      <c r="C35" s="21">
        <v>2.5723726792496716E-2</v>
      </c>
      <c r="D35" s="21">
        <v>0.25298337506441798</v>
      </c>
      <c r="E35" s="21">
        <v>3.8356164383561632E-2</v>
      </c>
      <c r="F35" s="21">
        <v>4.1095890410958909E-2</v>
      </c>
      <c r="G35" s="21">
        <v>0.10410958904109588</v>
      </c>
      <c r="H35" s="21">
        <v>0</v>
      </c>
      <c r="I35" s="21">
        <v>0.46226874569253118</v>
      </c>
      <c r="J35" s="22">
        <v>0.47</v>
      </c>
      <c r="K35" s="19"/>
    </row>
    <row r="36" spans="1:11" s="20" customFormat="1">
      <c r="A36" s="19"/>
      <c r="B36" s="20" t="s">
        <v>11</v>
      </c>
      <c r="C36" s="21">
        <v>4.4470000000000003E-2</v>
      </c>
      <c r="D36" s="21">
        <v>0.11903000000000001</v>
      </c>
      <c r="E36" s="21">
        <v>4.1095890410958916E-2</v>
      </c>
      <c r="F36" s="21">
        <v>0.16438356164383566</v>
      </c>
      <c r="G36" s="21">
        <v>8.2191780821917804E-2</v>
      </c>
      <c r="H36" s="21">
        <v>0</v>
      </c>
      <c r="I36" s="21">
        <v>0.4511712328767124</v>
      </c>
      <c r="J36" s="22">
        <v>0.47</v>
      </c>
      <c r="K36" s="19"/>
    </row>
    <row r="37" spans="1:11" s="20" customFormat="1">
      <c r="A37" s="19"/>
      <c r="B37" s="20" t="s">
        <v>10</v>
      </c>
      <c r="C37" s="21">
        <v>6.0000000000000032E-2</v>
      </c>
      <c r="D37" s="21">
        <v>0.15752500000000003</v>
      </c>
      <c r="E37" s="21">
        <v>5.205479452054794E-2</v>
      </c>
      <c r="F37" s="21">
        <v>8.2191780821917776E-2</v>
      </c>
      <c r="G37" s="21">
        <v>8.2191780821917804E-2</v>
      </c>
      <c r="H37" s="21">
        <v>0</v>
      </c>
      <c r="I37" s="23">
        <v>0.43396335616438353</v>
      </c>
      <c r="J37" s="22">
        <v>0.47</v>
      </c>
      <c r="K37" s="19"/>
    </row>
    <row r="38" spans="1:11" s="20" customFormat="1">
      <c r="A38" s="19"/>
      <c r="B38" s="20" t="s">
        <v>7</v>
      </c>
      <c r="C38" s="21">
        <v>0.05</v>
      </c>
      <c r="D38" s="21">
        <v>0.14531506849315071</v>
      </c>
      <c r="E38" s="21">
        <v>8.2191780821917804E-2</v>
      </c>
      <c r="F38" s="21">
        <v>8.2191780821917804E-2</v>
      </c>
      <c r="G38" s="21">
        <v>7.1232876712328697E-2</v>
      </c>
      <c r="H38" s="21">
        <v>0</v>
      </c>
      <c r="I38" s="23">
        <v>0.43093150684931503</v>
      </c>
      <c r="J38" s="22">
        <v>0.47</v>
      </c>
      <c r="K38" s="19"/>
    </row>
    <row r="39" spans="1:11" s="20" customFormat="1">
      <c r="A39" s="19"/>
      <c r="B39" s="20" t="s">
        <v>9</v>
      </c>
      <c r="C39" s="21">
        <v>5.8048767123287673E-2</v>
      </c>
      <c r="D39" s="21">
        <v>0.16093273972602745</v>
      </c>
      <c r="E39" s="21">
        <v>4.9315068493150697E-2</v>
      </c>
      <c r="F39" s="21">
        <v>8.2191780821917776E-2</v>
      </c>
      <c r="G39" s="21">
        <v>6.3013698630136977E-2</v>
      </c>
      <c r="H39" s="21">
        <v>1.5342465753424652E-2</v>
      </c>
      <c r="I39" s="23">
        <v>0.42884452054794514</v>
      </c>
      <c r="J39" s="22">
        <v>0.47</v>
      </c>
      <c r="K39" s="19"/>
    </row>
    <row r="40" spans="1:11" s="20" customFormat="1">
      <c r="A40" s="19"/>
      <c r="B40" s="20" t="s">
        <v>6</v>
      </c>
      <c r="C40" s="21">
        <v>8.7657534246575311E-2</v>
      </c>
      <c r="D40" s="21">
        <v>0.1471780821917808</v>
      </c>
      <c r="E40" s="21">
        <v>3.2876712328767113E-2</v>
      </c>
      <c r="F40" s="21">
        <v>8.2191780821917762E-2</v>
      </c>
      <c r="G40" s="21">
        <v>4.1095890410958902E-2</v>
      </c>
      <c r="H40" s="21">
        <v>2.4657534246575345E-2</v>
      </c>
      <c r="I40" s="23">
        <v>0.4156575342465752</v>
      </c>
      <c r="J40" s="22">
        <v>0.47</v>
      </c>
      <c r="K40" s="19"/>
    </row>
    <row r="41" spans="1:11">
      <c r="A41" s="2"/>
      <c r="B41" t="s">
        <v>12</v>
      </c>
      <c r="C41" s="17">
        <v>8.1826622528681531E-2</v>
      </c>
      <c r="D41" s="17">
        <v>0.13469155632170379</v>
      </c>
      <c r="E41" s="17">
        <v>6.5753424657534226E-2</v>
      </c>
      <c r="F41" s="17">
        <v>4.1095890410958902E-2</v>
      </c>
      <c r="G41" s="17">
        <v>8.2191780821917804E-2</v>
      </c>
      <c r="H41" s="17">
        <v>0</v>
      </c>
      <c r="I41" s="17">
        <v>0.40555927474079628</v>
      </c>
      <c r="J41" s="8">
        <v>0.47</v>
      </c>
      <c r="K41" s="2"/>
    </row>
    <row r="42" spans="1:11">
      <c r="A42" s="2"/>
      <c r="B42" t="s">
        <v>15</v>
      </c>
      <c r="C42" s="17">
        <v>2.4669905511387327E-2</v>
      </c>
      <c r="D42" s="17">
        <v>4.785961669209142E-2</v>
      </c>
      <c r="E42" s="17">
        <v>5.4794520547945202E-2</v>
      </c>
      <c r="F42" s="17">
        <v>0.16438356164383555</v>
      </c>
      <c r="G42" s="17">
        <v>8.2191780821917804E-2</v>
      </c>
      <c r="H42" s="17">
        <v>1.6438356164383557E-2</v>
      </c>
      <c r="I42" s="17">
        <v>0.39033774138156085</v>
      </c>
      <c r="J42" s="8">
        <v>0.47</v>
      </c>
      <c r="K42" s="2"/>
    </row>
    <row r="43" spans="1:11">
      <c r="A43" s="2"/>
      <c r="B43" t="s">
        <v>16</v>
      </c>
      <c r="C43" s="17">
        <v>0.18960348742778027</v>
      </c>
      <c r="D43" s="17">
        <v>4.602032753659701E-2</v>
      </c>
      <c r="E43" s="17">
        <v>4.1095890410958909E-2</v>
      </c>
      <c r="F43" s="17">
        <v>0</v>
      </c>
      <c r="G43" s="17">
        <v>8.2191780821917804E-2</v>
      </c>
      <c r="H43" s="17">
        <v>1.6438356164383564E-2</v>
      </c>
      <c r="I43" s="17">
        <v>0.37534984236163754</v>
      </c>
      <c r="J43" s="8">
        <v>0.47</v>
      </c>
      <c r="K43" s="2"/>
    </row>
    <row r="44" spans="1:11">
      <c r="A44" s="2"/>
      <c r="B44" t="s">
        <v>1</v>
      </c>
      <c r="C44" s="17">
        <v>6.6936494505293015E-2</v>
      </c>
      <c r="D44" s="17">
        <v>0.11924900222008619</v>
      </c>
      <c r="E44" s="17">
        <v>3.8356164383561632E-2</v>
      </c>
      <c r="F44" s="17">
        <v>0</v>
      </c>
      <c r="G44" s="17">
        <v>3.8356164383561632E-2</v>
      </c>
      <c r="H44" s="17">
        <v>1.5342465753424652E-2</v>
      </c>
      <c r="I44" s="17">
        <v>0.27824029124592708</v>
      </c>
      <c r="J44" s="8">
        <v>0.47</v>
      </c>
      <c r="K44" s="2"/>
    </row>
    <row r="45" spans="1:11">
      <c r="A45" s="2"/>
      <c r="B45" s="2" t="s">
        <v>0</v>
      </c>
      <c r="C45" s="8">
        <v>9.0069550010344293E-2</v>
      </c>
      <c r="D45" s="8">
        <v>0.10476030901090666</v>
      </c>
      <c r="E45" s="8">
        <v>0</v>
      </c>
      <c r="F45" s="8">
        <v>3.7433155080213901E-2</v>
      </c>
      <c r="G45" s="8">
        <v>3.8888888888888896E-2</v>
      </c>
      <c r="H45" s="8">
        <v>0</v>
      </c>
      <c r="I45" s="1">
        <v>0.27115190299035374</v>
      </c>
      <c r="J45" s="8">
        <v>0.47</v>
      </c>
      <c r="K45" s="2"/>
    </row>
    <row r="46" spans="1:11">
      <c r="A46" s="4"/>
      <c r="B46" s="4" t="s">
        <v>3</v>
      </c>
      <c r="C46" s="9">
        <v>5.6000000000000001E-2</v>
      </c>
      <c r="D46" s="9">
        <v>8.2000000000000003E-2</v>
      </c>
      <c r="E46" s="9">
        <v>0</v>
      </c>
      <c r="F46" s="9">
        <v>3.7433155080213901E-2</v>
      </c>
      <c r="G46" s="9">
        <v>6.25E-2</v>
      </c>
      <c r="H46" s="9">
        <v>0</v>
      </c>
      <c r="I46" s="10">
        <v>0.22548977877303394</v>
      </c>
      <c r="J46" s="9">
        <v>0.47</v>
      </c>
      <c r="K46" s="4"/>
    </row>
    <row r="72" spans="2:13">
      <c r="B72" s="16" t="s">
        <v>36</v>
      </c>
    </row>
    <row r="73" spans="2:13" ht="15" customHeight="1">
      <c r="B73" s="486" t="s">
        <v>37</v>
      </c>
      <c r="C73" s="486"/>
      <c r="D73" s="486"/>
      <c r="E73" s="486"/>
      <c r="F73" s="486"/>
      <c r="G73" s="486"/>
      <c r="H73" s="486"/>
      <c r="I73" s="18"/>
      <c r="J73" s="18"/>
      <c r="K73" s="18"/>
      <c r="L73" s="18"/>
      <c r="M73" s="18"/>
    </row>
    <row r="74" spans="2:13">
      <c r="B74" s="486"/>
      <c r="C74" s="486"/>
      <c r="D74" s="486"/>
      <c r="E74" s="486"/>
      <c r="F74" s="486"/>
      <c r="G74" s="486"/>
      <c r="H74" s="486"/>
    </row>
  </sheetData>
  <sortState ref="B26:I46">
    <sortCondition descending="1" ref="I26:I46"/>
  </sortState>
  <mergeCells count="9">
    <mergeCell ref="I24:I25"/>
    <mergeCell ref="J24:J25"/>
    <mergeCell ref="B73:H74"/>
    <mergeCell ref="B24:B25"/>
    <mergeCell ref="C24:C25"/>
    <mergeCell ref="D24:D25"/>
    <mergeCell ref="E24:E25"/>
    <mergeCell ref="F24:F25"/>
    <mergeCell ref="G24:H24"/>
  </mergeCells>
  <pageMargins left="0.7" right="0.7" top="0.75" bottom="0.75" header="0.3" footer="0.3"/>
  <pageSetup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2"/>
  <sheetViews>
    <sheetView showGridLines="0" zoomScaleNormal="100" workbookViewId="0">
      <selection activeCell="I5" sqref="I5"/>
    </sheetView>
  </sheetViews>
  <sheetFormatPr defaultColWidth="9.140625" defaultRowHeight="15"/>
  <cols>
    <col min="1" max="1" width="15.42578125" bestFit="1" customWidth="1"/>
    <col min="2" max="2" width="14.5703125" customWidth="1"/>
    <col min="3" max="3" width="12.7109375" customWidth="1"/>
    <col min="5" max="5" width="22" customWidth="1"/>
    <col min="8" max="8" width="11.140625" customWidth="1"/>
    <col min="9" max="9" width="11.5703125" customWidth="1"/>
    <col min="10" max="10" width="15.140625" customWidth="1"/>
  </cols>
  <sheetData>
    <row r="1" spans="1:16">
      <c r="A1" s="13" t="s">
        <v>179</v>
      </c>
    </row>
    <row r="2" spans="1:16" ht="15.75" thickBot="1">
      <c r="A2" s="13"/>
    </row>
    <row r="3" spans="1:16" ht="24">
      <c r="A3" s="516" t="s">
        <v>132</v>
      </c>
      <c r="B3" s="182" t="s">
        <v>133</v>
      </c>
      <c r="C3" s="516" t="s">
        <v>134</v>
      </c>
      <c r="D3" s="516" t="s">
        <v>135</v>
      </c>
      <c r="E3" s="516" t="s">
        <v>136</v>
      </c>
      <c r="F3" s="516" t="s">
        <v>75</v>
      </c>
      <c r="G3" s="516" t="s">
        <v>76</v>
      </c>
      <c r="H3" s="516" t="s">
        <v>77</v>
      </c>
      <c r="I3" s="516" t="s">
        <v>178</v>
      </c>
      <c r="J3" s="516" t="s">
        <v>137</v>
      </c>
      <c r="K3" s="516" t="s">
        <v>138</v>
      </c>
      <c r="L3" s="516" t="s">
        <v>139</v>
      </c>
      <c r="M3" s="516" t="s">
        <v>140</v>
      </c>
    </row>
    <row r="4" spans="1:16" ht="15.75" thickBot="1">
      <c r="A4" s="517"/>
      <c r="B4" s="183" t="s">
        <v>141</v>
      </c>
      <c r="C4" s="517"/>
      <c r="D4" s="517"/>
      <c r="E4" s="517"/>
      <c r="F4" s="517"/>
      <c r="G4" s="517"/>
      <c r="H4" s="517"/>
      <c r="I4" s="517"/>
      <c r="J4" s="517"/>
      <c r="K4" s="517"/>
      <c r="L4" s="517"/>
      <c r="M4" s="517"/>
    </row>
    <row r="5" spans="1:16" ht="24" customHeight="1">
      <c r="A5" s="184" t="s">
        <v>142</v>
      </c>
      <c r="B5" s="185">
        <v>882.7692514693822</v>
      </c>
      <c r="C5" s="186">
        <v>30</v>
      </c>
      <c r="D5" s="186">
        <v>14</v>
      </c>
      <c r="E5" s="187" t="s">
        <v>143</v>
      </c>
      <c r="F5" s="188">
        <v>0.2117</v>
      </c>
      <c r="G5" s="188">
        <v>0.18</v>
      </c>
      <c r="H5" s="189">
        <v>5.33E-2</v>
      </c>
      <c r="I5" s="190">
        <f>+F5+G5+H5</f>
        <v>0.44500000000000001</v>
      </c>
      <c r="J5" s="190">
        <v>0.44500000000000001</v>
      </c>
      <c r="K5" s="191">
        <v>150</v>
      </c>
      <c r="L5" s="192">
        <v>60</v>
      </c>
      <c r="M5" s="193">
        <v>51981.66618883748</v>
      </c>
      <c r="N5" s="5"/>
      <c r="O5" s="5"/>
      <c r="P5" s="5"/>
    </row>
    <row r="6" spans="1:16">
      <c r="A6" s="194" t="s">
        <v>144</v>
      </c>
      <c r="B6" s="195">
        <v>371.40204271123491</v>
      </c>
      <c r="C6" s="196">
        <v>60</v>
      </c>
      <c r="D6" s="196">
        <v>20</v>
      </c>
      <c r="E6" s="197" t="s">
        <v>145</v>
      </c>
      <c r="F6" s="198">
        <v>0.15709999999999999</v>
      </c>
      <c r="G6" s="198">
        <v>0.1</v>
      </c>
      <c r="H6" s="199">
        <v>1.7100000000000001E-2</v>
      </c>
      <c r="I6" s="200">
        <f t="shared" ref="I6:I24" si="0">+F6+G6+H6</f>
        <v>0.2742</v>
      </c>
      <c r="J6" s="201">
        <v>0.2442</v>
      </c>
      <c r="K6" s="202">
        <v>150</v>
      </c>
      <c r="L6" s="203">
        <v>90</v>
      </c>
      <c r="M6" s="204">
        <v>13399.558925638197</v>
      </c>
      <c r="N6" s="5"/>
      <c r="O6" s="5"/>
      <c r="P6" s="5"/>
    </row>
    <row r="7" spans="1:16" ht="24">
      <c r="A7" s="194" t="s">
        <v>146</v>
      </c>
      <c r="B7" s="195">
        <v>411.90765492102071</v>
      </c>
      <c r="C7" s="196">
        <v>30</v>
      </c>
      <c r="D7" s="196">
        <v>40</v>
      </c>
      <c r="E7" s="197" t="s">
        <v>143</v>
      </c>
      <c r="F7" s="198">
        <v>0.28999999999999998</v>
      </c>
      <c r="G7" s="198">
        <v>0</v>
      </c>
      <c r="H7" s="199">
        <v>0.14200000000000002</v>
      </c>
      <c r="I7" s="200">
        <f t="shared" si="0"/>
        <v>0.432</v>
      </c>
      <c r="J7" s="201">
        <v>0.42200000000000004</v>
      </c>
      <c r="K7" s="202">
        <v>58</v>
      </c>
      <c r="L7" s="203">
        <v>42</v>
      </c>
      <c r="M7" s="204">
        <v>31854.20927605778</v>
      </c>
      <c r="N7" s="5"/>
      <c r="O7" s="5"/>
      <c r="P7" s="5"/>
    </row>
    <row r="8" spans="1:16" ht="24">
      <c r="A8" s="194" t="s">
        <v>147</v>
      </c>
      <c r="B8" s="195">
        <v>605.82631824921964</v>
      </c>
      <c r="C8" s="196">
        <v>0</v>
      </c>
      <c r="D8" s="196">
        <v>15</v>
      </c>
      <c r="E8" s="197" t="s">
        <v>143</v>
      </c>
      <c r="F8" s="198">
        <v>0.1</v>
      </c>
      <c r="G8" s="198">
        <v>7.0000000000000007E-2</v>
      </c>
      <c r="H8" s="199">
        <v>6.6900000000000001E-2</v>
      </c>
      <c r="I8" s="200">
        <f t="shared" si="0"/>
        <v>0.2369</v>
      </c>
      <c r="J8" s="201">
        <v>0.23690000000000003</v>
      </c>
      <c r="K8" s="202">
        <v>150</v>
      </c>
      <c r="L8" s="203">
        <v>30</v>
      </c>
      <c r="M8" s="204">
        <v>48876.098568060908</v>
      </c>
      <c r="N8" s="5"/>
      <c r="O8" s="5"/>
      <c r="P8" s="5"/>
    </row>
    <row r="9" spans="1:16" ht="72">
      <c r="A9" s="194" t="s">
        <v>148</v>
      </c>
      <c r="B9" s="195">
        <v>501.47593000603985</v>
      </c>
      <c r="C9" s="196">
        <v>30</v>
      </c>
      <c r="D9" s="196">
        <v>15</v>
      </c>
      <c r="E9" s="197" t="s">
        <v>286</v>
      </c>
      <c r="F9" s="198">
        <v>0.16</v>
      </c>
      <c r="G9" s="198">
        <v>0.04</v>
      </c>
      <c r="H9" s="199">
        <v>0.12648000000000001</v>
      </c>
      <c r="I9" s="200">
        <f t="shared" si="0"/>
        <v>0.32647999999999999</v>
      </c>
      <c r="J9" s="201">
        <v>0.32300000000000001</v>
      </c>
      <c r="K9" s="202">
        <v>110</v>
      </c>
      <c r="L9" s="203">
        <v>8</v>
      </c>
      <c r="M9" s="204">
        <v>27978.629828159494</v>
      </c>
      <c r="N9" s="5"/>
      <c r="O9" s="5"/>
      <c r="P9" s="5"/>
    </row>
    <row r="10" spans="1:16" ht="24">
      <c r="A10" s="194" t="s">
        <v>149</v>
      </c>
      <c r="B10" s="195">
        <v>777.7431123342368</v>
      </c>
      <c r="C10" s="196">
        <v>30</v>
      </c>
      <c r="D10" s="196">
        <v>14</v>
      </c>
      <c r="E10" s="197" t="s">
        <v>143</v>
      </c>
      <c r="F10" s="198">
        <v>9.0900000000000009E-2</v>
      </c>
      <c r="G10" s="198">
        <v>0.14749999999999999</v>
      </c>
      <c r="H10" s="199">
        <v>0.1183</v>
      </c>
      <c r="I10" s="200">
        <f t="shared" si="0"/>
        <v>0.35670000000000002</v>
      </c>
      <c r="J10" s="201">
        <v>0.35670000000000002</v>
      </c>
      <c r="K10" s="202">
        <v>106</v>
      </c>
      <c r="L10" s="203">
        <v>30</v>
      </c>
      <c r="M10" s="204">
        <v>32573.579999449135</v>
      </c>
      <c r="N10" s="5"/>
      <c r="O10" s="5"/>
      <c r="P10" s="5"/>
    </row>
    <row r="11" spans="1:16" ht="24">
      <c r="A11" s="194" t="s">
        <v>150</v>
      </c>
      <c r="B11" s="195">
        <v>341.37143991267243</v>
      </c>
      <c r="C11" s="196">
        <v>30</v>
      </c>
      <c r="D11" s="196">
        <v>18</v>
      </c>
      <c r="E11" s="197" t="s">
        <v>143</v>
      </c>
      <c r="F11" s="205">
        <v>9.9699999999999997E-2</v>
      </c>
      <c r="G11" s="205">
        <v>0.1013</v>
      </c>
      <c r="H11" s="206">
        <v>2.7E-2</v>
      </c>
      <c r="I11" s="207">
        <f t="shared" si="0"/>
        <v>0.22800000000000001</v>
      </c>
      <c r="J11" s="208">
        <v>0.22799999999999998</v>
      </c>
      <c r="K11" s="202">
        <v>115</v>
      </c>
      <c r="L11" s="203">
        <v>28</v>
      </c>
      <c r="M11" s="204">
        <v>32257.388273899738</v>
      </c>
      <c r="N11" s="5"/>
      <c r="O11" s="5"/>
      <c r="P11" s="5"/>
    </row>
    <row r="12" spans="1:16" ht="24">
      <c r="A12" s="194" t="s">
        <v>151</v>
      </c>
      <c r="B12" s="195">
        <v>578.18181818181813</v>
      </c>
      <c r="C12" s="196">
        <v>30</v>
      </c>
      <c r="D12" s="196">
        <v>15</v>
      </c>
      <c r="E12" s="197" t="s">
        <v>143</v>
      </c>
      <c r="F12" s="205">
        <v>9.74E-2</v>
      </c>
      <c r="G12" s="205">
        <v>5.7099999999999998E-2</v>
      </c>
      <c r="H12" s="206">
        <v>5.1500000000000004E-2</v>
      </c>
      <c r="I12" s="207">
        <f t="shared" si="0"/>
        <v>0.20600000000000002</v>
      </c>
      <c r="J12" s="208">
        <v>0.20600000000000002</v>
      </c>
      <c r="K12" s="202">
        <v>150</v>
      </c>
      <c r="L12" s="203"/>
      <c r="M12" s="204">
        <v>23817.328246283825</v>
      </c>
      <c r="N12" s="5"/>
      <c r="O12" s="5"/>
      <c r="P12" s="5"/>
    </row>
    <row r="13" spans="1:16">
      <c r="A13" s="194" t="s">
        <v>152</v>
      </c>
      <c r="B13" s="195">
        <v>383.01533975659237</v>
      </c>
      <c r="C13" s="196">
        <v>15</v>
      </c>
      <c r="D13" s="196">
        <v>24</v>
      </c>
      <c r="E13" s="197" t="s">
        <v>145</v>
      </c>
      <c r="F13" s="198">
        <v>0.13</v>
      </c>
      <c r="G13" s="198">
        <v>0.105</v>
      </c>
      <c r="H13" s="199">
        <v>0.01</v>
      </c>
      <c r="I13" s="200">
        <f t="shared" si="0"/>
        <v>0.245</v>
      </c>
      <c r="J13" s="201">
        <v>0.245</v>
      </c>
      <c r="K13" s="202">
        <v>150</v>
      </c>
      <c r="L13" s="203"/>
      <c r="M13" s="204">
        <v>19369.410535282801</v>
      </c>
      <c r="N13" s="5"/>
      <c r="O13" s="5"/>
      <c r="P13" s="5"/>
    </row>
    <row r="14" spans="1:16">
      <c r="A14" s="194" t="s">
        <v>153</v>
      </c>
      <c r="B14" s="195">
        <v>631.54730090860505</v>
      </c>
      <c r="C14" s="196">
        <v>60</v>
      </c>
      <c r="D14" s="196">
        <v>15</v>
      </c>
      <c r="E14" s="197" t="s">
        <v>145</v>
      </c>
      <c r="F14" s="198">
        <v>5.5000000000000007E-2</v>
      </c>
      <c r="G14" s="198">
        <v>0.06</v>
      </c>
      <c r="H14" s="199">
        <v>6.0000000000000005E-2</v>
      </c>
      <c r="I14" s="200">
        <f t="shared" si="0"/>
        <v>0.17500000000000002</v>
      </c>
      <c r="J14" s="201">
        <v>0.17499999999999999</v>
      </c>
      <c r="K14" s="202">
        <v>150</v>
      </c>
      <c r="L14" s="203"/>
      <c r="M14" s="204">
        <v>17578.982060432587</v>
      </c>
      <c r="N14" s="5"/>
      <c r="O14" s="5"/>
      <c r="P14" s="5"/>
    </row>
    <row r="15" spans="1:16">
      <c r="A15" s="194" t="s">
        <v>154</v>
      </c>
      <c r="B15" s="195">
        <v>673.10515675747342</v>
      </c>
      <c r="C15" s="196">
        <v>60</v>
      </c>
      <c r="D15" s="196">
        <v>20</v>
      </c>
      <c r="E15" s="197" t="s">
        <v>145</v>
      </c>
      <c r="F15" s="198">
        <v>2.190578718625542E-2</v>
      </c>
      <c r="G15" s="198">
        <v>5.4764467965638559E-2</v>
      </c>
      <c r="H15" s="199">
        <v>3.0668102060757593E-2</v>
      </c>
      <c r="I15" s="207">
        <f t="shared" si="0"/>
        <v>0.10733835721265157</v>
      </c>
      <c r="J15" s="201">
        <v>7.5000000000000011E-2</v>
      </c>
      <c r="K15" s="202">
        <v>150</v>
      </c>
      <c r="L15" s="203">
        <v>30</v>
      </c>
      <c r="M15" s="204">
        <v>11887.308672294401</v>
      </c>
      <c r="N15" s="5"/>
      <c r="O15" s="5"/>
      <c r="P15" s="5"/>
    </row>
    <row r="16" spans="1:16" ht="24">
      <c r="A16" s="194" t="s">
        <v>155</v>
      </c>
      <c r="B16" s="195">
        <v>380.08025880813904</v>
      </c>
      <c r="C16" s="196">
        <v>0</v>
      </c>
      <c r="D16" s="196">
        <v>14</v>
      </c>
      <c r="E16" s="197" t="s">
        <v>143</v>
      </c>
      <c r="F16" s="198">
        <v>0.05</v>
      </c>
      <c r="G16" s="198">
        <v>0</v>
      </c>
      <c r="H16" s="199">
        <v>0.13750000000000001</v>
      </c>
      <c r="I16" s="200">
        <f t="shared" si="0"/>
        <v>0.1875</v>
      </c>
      <c r="J16" s="201">
        <v>0.1875</v>
      </c>
      <c r="K16" s="202">
        <v>70</v>
      </c>
      <c r="L16" s="203">
        <v>28</v>
      </c>
      <c r="M16" s="204">
        <v>21078.640412240045</v>
      </c>
      <c r="N16" s="5"/>
      <c r="O16" s="5"/>
      <c r="P16" s="5"/>
    </row>
    <row r="17" spans="1:16" ht="96">
      <c r="A17" s="194" t="s">
        <v>156</v>
      </c>
      <c r="B17" s="195">
        <v>252.89296871656614</v>
      </c>
      <c r="C17" s="196">
        <v>15</v>
      </c>
      <c r="D17" s="196">
        <v>14</v>
      </c>
      <c r="E17" s="197" t="s">
        <v>157</v>
      </c>
      <c r="F17" s="205">
        <v>8.6500000000000007E-2</v>
      </c>
      <c r="G17" s="205">
        <v>8.8661341982751413E-2</v>
      </c>
      <c r="H17" s="206">
        <v>7.980000000000001E-2</v>
      </c>
      <c r="I17" s="207">
        <f t="shared" si="0"/>
        <v>0.25496134198275144</v>
      </c>
      <c r="J17" s="201">
        <v>0.39404999999999996</v>
      </c>
      <c r="K17" s="202">
        <v>190</v>
      </c>
      <c r="L17" s="203"/>
      <c r="M17" s="204">
        <v>39897.407089304121</v>
      </c>
      <c r="N17" s="5"/>
      <c r="O17" s="5"/>
      <c r="P17" s="5"/>
    </row>
    <row r="18" spans="1:16" ht="24">
      <c r="A18" s="194" t="s">
        <v>158</v>
      </c>
      <c r="B18" s="195">
        <v>405.35536075905981</v>
      </c>
      <c r="C18" s="196">
        <v>30</v>
      </c>
      <c r="D18" s="196">
        <v>30</v>
      </c>
      <c r="E18" s="197" t="s">
        <v>159</v>
      </c>
      <c r="F18" s="198">
        <v>0.11000000000000001</v>
      </c>
      <c r="G18" s="198">
        <v>8.249999999999999E-2</v>
      </c>
      <c r="H18" s="199">
        <v>0.05</v>
      </c>
      <c r="I18" s="200">
        <f t="shared" si="0"/>
        <v>0.24249999999999999</v>
      </c>
      <c r="J18" s="201">
        <v>0.24250000000000002</v>
      </c>
      <c r="K18" s="202">
        <v>130</v>
      </c>
      <c r="L18" s="203"/>
      <c r="M18" s="204">
        <v>11153.537145024622</v>
      </c>
      <c r="N18" s="5"/>
      <c r="O18" s="5"/>
      <c r="P18" s="5"/>
    </row>
    <row r="19" spans="1:16" ht="48">
      <c r="A19" s="194" t="s">
        <v>160</v>
      </c>
      <c r="B19" s="195">
        <v>777.02702702702709</v>
      </c>
      <c r="C19" s="196">
        <v>30</v>
      </c>
      <c r="D19" s="196">
        <v>30</v>
      </c>
      <c r="E19" s="197" t="s">
        <v>161</v>
      </c>
      <c r="F19" s="198">
        <v>0.13500000000000001</v>
      </c>
      <c r="G19" s="198">
        <v>8.5000000000000006E-2</v>
      </c>
      <c r="H19" s="199">
        <v>3.1699999999999999E-2</v>
      </c>
      <c r="I19" s="200">
        <f t="shared" si="0"/>
        <v>0.25170000000000003</v>
      </c>
      <c r="J19" s="201">
        <v>0.25170000000000003</v>
      </c>
      <c r="K19" s="202">
        <v>119</v>
      </c>
      <c r="L19" s="203"/>
      <c r="M19" s="204">
        <v>41758.326275234329</v>
      </c>
      <c r="N19" s="5"/>
      <c r="O19" s="5"/>
      <c r="P19" s="5"/>
    </row>
    <row r="20" spans="1:16" ht="24">
      <c r="A20" s="194" t="s">
        <v>162</v>
      </c>
      <c r="B20" s="195">
        <v>729.50372531560481</v>
      </c>
      <c r="C20" s="196">
        <v>30</v>
      </c>
      <c r="D20" s="196">
        <v>12</v>
      </c>
      <c r="E20" s="197" t="s">
        <v>143</v>
      </c>
      <c r="F20" s="198">
        <v>0.23</v>
      </c>
      <c r="G20" s="198">
        <v>0</v>
      </c>
      <c r="H20" s="199">
        <v>0.01</v>
      </c>
      <c r="I20" s="200">
        <f t="shared" si="0"/>
        <v>0.24000000000000002</v>
      </c>
      <c r="J20" s="201">
        <v>0.24000000000000002</v>
      </c>
      <c r="K20" s="202">
        <v>75</v>
      </c>
      <c r="L20" s="203">
        <v>45</v>
      </c>
      <c r="M20" s="204">
        <v>18500.406599785332</v>
      </c>
      <c r="N20" s="5"/>
      <c r="O20" s="5"/>
      <c r="P20" s="5"/>
    </row>
    <row r="21" spans="1:16">
      <c r="A21" s="194" t="s">
        <v>163</v>
      </c>
      <c r="B21" s="195">
        <v>492.44911359159556</v>
      </c>
      <c r="C21" s="196">
        <v>60</v>
      </c>
      <c r="D21" s="196">
        <v>30</v>
      </c>
      <c r="E21" s="197" t="s">
        <v>145</v>
      </c>
      <c r="F21" s="198">
        <v>0.13</v>
      </c>
      <c r="G21" s="198">
        <v>0.09</v>
      </c>
      <c r="H21" s="199">
        <v>8.9633333333333329E-2</v>
      </c>
      <c r="I21" s="200">
        <f t="shared" si="0"/>
        <v>0.30963333333333332</v>
      </c>
      <c r="J21" s="201">
        <v>0.30963333333333332</v>
      </c>
      <c r="K21" s="202">
        <v>225</v>
      </c>
      <c r="L21" s="203"/>
      <c r="M21" s="204">
        <v>22374.300986377995</v>
      </c>
      <c r="N21" s="5"/>
      <c r="O21" s="5"/>
      <c r="P21" s="5"/>
    </row>
    <row r="22" spans="1:16">
      <c r="A22" s="194" t="s">
        <v>164</v>
      </c>
      <c r="B22" s="195">
        <v>564.3839541547278</v>
      </c>
      <c r="C22" s="196">
        <v>0</v>
      </c>
      <c r="D22" s="196">
        <v>14</v>
      </c>
      <c r="E22" s="197" t="s">
        <v>165</v>
      </c>
      <c r="F22" s="198" t="s">
        <v>166</v>
      </c>
      <c r="G22" s="198" t="s">
        <v>166</v>
      </c>
      <c r="H22" s="199" t="s">
        <v>252</v>
      </c>
      <c r="I22" s="200" t="s">
        <v>252</v>
      </c>
      <c r="J22" s="200" t="s">
        <v>166</v>
      </c>
      <c r="K22" s="202">
        <v>82.5</v>
      </c>
      <c r="L22" s="203"/>
      <c r="M22" s="204">
        <v>69279.42526894639</v>
      </c>
      <c r="N22" s="5"/>
      <c r="O22" s="5"/>
      <c r="P22" s="5"/>
    </row>
    <row r="23" spans="1:16">
      <c r="A23" s="194" t="s">
        <v>167</v>
      </c>
      <c r="B23" s="195">
        <v>457.98878158792576</v>
      </c>
      <c r="C23" s="196">
        <v>30</v>
      </c>
      <c r="D23" s="196">
        <v>21</v>
      </c>
      <c r="E23" s="197" t="s">
        <v>145</v>
      </c>
      <c r="F23" s="205">
        <v>0.22499999999999998</v>
      </c>
      <c r="G23" s="205">
        <v>9.5000000000000001E-2</v>
      </c>
      <c r="H23" s="206">
        <v>7.1500000000000008E-2</v>
      </c>
      <c r="I23" s="207">
        <f t="shared" si="0"/>
        <v>0.39149999999999996</v>
      </c>
      <c r="J23" s="208">
        <v>0.39149999999999996</v>
      </c>
      <c r="K23" s="202">
        <v>179</v>
      </c>
      <c r="L23" s="203"/>
      <c r="M23" s="204">
        <v>41717.517890633171</v>
      </c>
      <c r="N23" s="5"/>
      <c r="O23" s="5"/>
      <c r="P23" s="5"/>
    </row>
    <row r="24" spans="1:16" ht="15.75" thickBot="1">
      <c r="A24" s="209" t="s">
        <v>168</v>
      </c>
      <c r="B24" s="210">
        <v>685.44037083860087</v>
      </c>
      <c r="C24" s="211">
        <v>30</v>
      </c>
      <c r="D24" s="211">
        <v>19</v>
      </c>
      <c r="E24" s="212" t="s">
        <v>145</v>
      </c>
      <c r="F24" s="213">
        <v>0.13</v>
      </c>
      <c r="G24" s="213">
        <v>0</v>
      </c>
      <c r="H24" s="214">
        <v>8.7524999999999992E-2</v>
      </c>
      <c r="I24" s="215">
        <f t="shared" si="0"/>
        <v>0.217525</v>
      </c>
      <c r="J24" s="216">
        <v>0.217525</v>
      </c>
      <c r="K24" s="217">
        <v>150</v>
      </c>
      <c r="L24" s="218"/>
      <c r="M24" s="219">
        <v>43705.439247906645</v>
      </c>
      <c r="N24" s="5"/>
      <c r="O24" s="5"/>
      <c r="P24" s="5"/>
    </row>
    <row r="25" spans="1:16">
      <c r="A25" s="220"/>
      <c r="B25" s="408">
        <f>+MAX(B5:B24)/MIN(B5:B24)</f>
        <v>3.4906832560408589</v>
      </c>
      <c r="C25" s="408"/>
      <c r="D25" s="408">
        <f t="shared" ref="D25" si="1">+MAX(D5:D24)/MIN(D5:D24)</f>
        <v>3.3333333333333335</v>
      </c>
      <c r="E25" s="222"/>
      <c r="F25" s="223"/>
      <c r="G25" s="223"/>
      <c r="H25" s="224"/>
      <c r="M25" s="408">
        <f t="shared" ref="M25" si="2">+MAX(M5:M24)/MIN(M5:M24)</f>
        <v>6.2114309001831414</v>
      </c>
      <c r="N25" s="5"/>
    </row>
    <row r="26" spans="1:16">
      <c r="A26" s="220"/>
      <c r="B26" s="408"/>
      <c r="C26" s="221"/>
      <c r="D26" s="221"/>
      <c r="E26" s="222"/>
      <c r="F26" s="223"/>
      <c r="G26" s="223"/>
      <c r="H26" s="224"/>
      <c r="N26" s="5"/>
    </row>
    <row r="27" spans="1:16" ht="290.25" customHeight="1">
      <c r="A27" s="518" t="s">
        <v>332</v>
      </c>
      <c r="B27" s="518"/>
      <c r="C27" s="518"/>
      <c r="D27" s="518"/>
      <c r="E27" s="518"/>
      <c r="F27" s="518"/>
      <c r="G27" s="518"/>
      <c r="H27" s="518"/>
      <c r="I27" s="518"/>
      <c r="J27" s="518"/>
      <c r="N27" s="5"/>
    </row>
    <row r="28" spans="1:16" ht="39" customHeight="1">
      <c r="A28" s="225"/>
      <c r="B28" s="226"/>
      <c r="C28" s="226"/>
      <c r="D28" s="226"/>
      <c r="E28" s="226"/>
      <c r="F28" s="226"/>
      <c r="G28" s="226"/>
      <c r="H28" s="227"/>
    </row>
    <row r="29" spans="1:16">
      <c r="A29" s="227"/>
      <c r="B29" s="227"/>
      <c r="C29" s="227"/>
      <c r="D29" s="227"/>
      <c r="E29" s="227"/>
      <c r="F29" s="227"/>
      <c r="G29" s="227"/>
      <c r="H29" s="227"/>
    </row>
    <row r="30" spans="1:16">
      <c r="C30" s="228"/>
      <c r="D30" s="228"/>
      <c r="J30" s="20"/>
      <c r="K30" s="20"/>
      <c r="L30" s="20"/>
      <c r="M30" s="20"/>
      <c r="N30" s="20"/>
    </row>
    <row r="31" spans="1:16">
      <c r="C31" s="228"/>
      <c r="D31" s="228"/>
      <c r="J31" s="20"/>
      <c r="K31" s="20"/>
      <c r="L31" s="20"/>
      <c r="M31" s="20"/>
      <c r="N31" s="20"/>
    </row>
    <row r="32" spans="1:16">
      <c r="C32" s="228"/>
      <c r="D32" s="228"/>
      <c r="J32" s="20"/>
      <c r="K32" s="20"/>
      <c r="L32" s="20"/>
      <c r="M32" s="20"/>
      <c r="N32" s="20"/>
    </row>
    <row r="33" spans="3:14">
      <c r="C33" s="228"/>
      <c r="D33" s="228"/>
      <c r="J33" s="20"/>
      <c r="K33" s="20"/>
      <c r="L33" s="20"/>
      <c r="M33" s="20"/>
      <c r="N33" s="20"/>
    </row>
    <row r="34" spans="3:14">
      <c r="C34" s="228"/>
      <c r="D34" s="229"/>
      <c r="J34" s="20"/>
      <c r="K34" s="20"/>
      <c r="L34" s="20"/>
      <c r="M34" s="20"/>
      <c r="N34" s="20"/>
    </row>
    <row r="35" spans="3:14">
      <c r="C35" s="228"/>
      <c r="D35" s="228"/>
      <c r="J35" s="20"/>
      <c r="K35" s="20"/>
      <c r="L35" s="20"/>
      <c r="M35" s="20"/>
      <c r="N35" s="20"/>
    </row>
    <row r="36" spans="3:14">
      <c r="C36" s="228"/>
      <c r="D36" s="228"/>
      <c r="J36" s="20"/>
      <c r="K36" s="20"/>
      <c r="L36" s="20"/>
      <c r="M36" s="20"/>
      <c r="N36" s="20"/>
    </row>
    <row r="37" spans="3:14">
      <c r="C37" s="228"/>
      <c r="D37" s="228"/>
      <c r="J37" s="20"/>
      <c r="K37" s="20"/>
      <c r="L37" s="20"/>
      <c r="M37" s="20"/>
      <c r="N37" s="20"/>
    </row>
    <row r="38" spans="3:14">
      <c r="C38" s="228"/>
      <c r="D38" s="228"/>
      <c r="J38" s="20"/>
      <c r="K38" s="20"/>
      <c r="L38" s="20"/>
      <c r="M38" s="20"/>
      <c r="N38" s="20"/>
    </row>
    <row r="39" spans="3:14">
      <c r="C39" s="228"/>
      <c r="D39" s="228"/>
      <c r="J39" s="20"/>
      <c r="K39" s="20"/>
      <c r="L39" s="20"/>
      <c r="M39" s="20"/>
      <c r="N39" s="20"/>
    </row>
    <row r="40" spans="3:14">
      <c r="C40" s="228"/>
      <c r="D40" s="228"/>
      <c r="J40" s="20"/>
      <c r="K40" s="20"/>
      <c r="L40" s="20"/>
      <c r="M40" s="20"/>
      <c r="N40" s="20"/>
    </row>
    <row r="41" spans="3:14">
      <c r="C41" s="228"/>
      <c r="D41" s="228"/>
      <c r="J41" s="20"/>
      <c r="K41" s="20"/>
      <c r="L41" s="20"/>
      <c r="M41" s="20"/>
      <c r="N41" s="20"/>
    </row>
    <row r="42" spans="3:14">
      <c r="C42" s="228"/>
      <c r="D42" s="228"/>
      <c r="J42" s="20"/>
      <c r="K42" s="20"/>
      <c r="L42" s="20"/>
      <c r="M42" s="20"/>
      <c r="N42" s="20"/>
    </row>
    <row r="43" spans="3:14">
      <c r="C43" s="228"/>
      <c r="D43" s="228"/>
      <c r="J43" s="20"/>
      <c r="K43" s="20"/>
      <c r="L43" s="20"/>
      <c r="M43" s="20"/>
      <c r="N43" s="20"/>
    </row>
    <row r="44" spans="3:14">
      <c r="C44" s="228"/>
      <c r="D44" s="228"/>
      <c r="J44" s="20"/>
      <c r="K44" s="20"/>
      <c r="L44" s="20"/>
      <c r="M44" s="20"/>
      <c r="N44" s="20"/>
    </row>
    <row r="45" spans="3:14">
      <c r="C45" s="228"/>
      <c r="D45" s="228"/>
      <c r="J45" s="20"/>
      <c r="K45" s="20"/>
      <c r="L45" s="20"/>
      <c r="M45" s="20"/>
      <c r="N45" s="20"/>
    </row>
    <row r="46" spans="3:14">
      <c r="C46" s="228"/>
      <c r="D46" s="228"/>
      <c r="J46" s="20"/>
      <c r="K46" s="20"/>
      <c r="L46" s="20"/>
      <c r="M46" s="20"/>
      <c r="N46" s="20"/>
    </row>
    <row r="47" spans="3:14">
      <c r="C47" s="228"/>
      <c r="D47" s="228"/>
      <c r="J47" s="20"/>
      <c r="K47" s="20"/>
      <c r="L47" s="20"/>
      <c r="M47" s="20"/>
      <c r="N47" s="20"/>
    </row>
    <row r="48" spans="3:14">
      <c r="C48" s="228"/>
      <c r="D48" s="228"/>
      <c r="J48" s="20"/>
      <c r="K48" s="20"/>
      <c r="L48" s="20"/>
      <c r="M48" s="20"/>
      <c r="N48" s="20"/>
    </row>
    <row r="49" spans="3:14">
      <c r="C49" s="228"/>
      <c r="D49" s="228"/>
      <c r="J49" s="20"/>
      <c r="K49" s="20"/>
      <c r="L49" s="20"/>
      <c r="M49" s="20"/>
      <c r="N49" s="20"/>
    </row>
    <row r="50" spans="3:14">
      <c r="J50" s="20"/>
      <c r="K50" s="20"/>
      <c r="L50" s="20"/>
      <c r="M50" s="20"/>
      <c r="N50" s="20"/>
    </row>
    <row r="51" spans="3:14">
      <c r="J51" s="20"/>
      <c r="K51" s="20"/>
      <c r="L51" s="20"/>
      <c r="M51" s="20"/>
      <c r="N51" s="20"/>
    </row>
    <row r="52" spans="3:14">
      <c r="J52" s="20"/>
      <c r="K52" s="20"/>
      <c r="L52" s="20"/>
      <c r="M52" s="20"/>
      <c r="N52" s="20"/>
    </row>
  </sheetData>
  <mergeCells count="13">
    <mergeCell ref="M3:M4"/>
    <mergeCell ref="A27:J27"/>
    <mergeCell ref="H3:H4"/>
    <mergeCell ref="I3:I4"/>
    <mergeCell ref="J3:J4"/>
    <mergeCell ref="K3:K4"/>
    <mergeCell ref="L3:L4"/>
    <mergeCell ref="A3:A4"/>
    <mergeCell ref="C3:C4"/>
    <mergeCell ref="D3:D4"/>
    <mergeCell ref="E3:E4"/>
    <mergeCell ref="F3:F4"/>
    <mergeCell ref="G3:G4"/>
  </mergeCells>
  <pageMargins left="0.7" right="0.7" top="0.75" bottom="0.75" header="0.3" footer="0.3"/>
  <pageSetup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showGridLines="0" zoomScale="90" zoomScaleNormal="90" workbookViewId="0">
      <selection activeCell="F19" sqref="F19:P23"/>
    </sheetView>
  </sheetViews>
  <sheetFormatPr defaultRowHeight="37.5" customHeight="1"/>
  <cols>
    <col min="1" max="1" width="17.5703125" customWidth="1"/>
    <col min="2" max="2" width="1.85546875" bestFit="1" customWidth="1"/>
    <col min="3" max="3" width="12.28515625" customWidth="1"/>
    <col min="4" max="4" width="15" customWidth="1"/>
    <col min="5" max="5" width="15.85546875" customWidth="1"/>
    <col min="6" max="16" width="5.85546875" customWidth="1"/>
  </cols>
  <sheetData>
    <row r="1" spans="1:16" ht="15.75">
      <c r="A1" s="121" t="s">
        <v>425</v>
      </c>
    </row>
    <row r="2" spans="1:16" ht="15.75" thickBot="1"/>
    <row r="3" spans="1:16" ht="37.5" customHeight="1" thickBot="1">
      <c r="A3" s="539"/>
      <c r="B3" s="543" t="s">
        <v>333</v>
      </c>
      <c r="C3" s="542"/>
      <c r="D3" s="542"/>
      <c r="E3" s="544"/>
      <c r="F3" s="552" t="s">
        <v>334</v>
      </c>
      <c r="G3" s="551"/>
      <c r="H3" s="551"/>
      <c r="I3" s="551"/>
      <c r="J3" s="551"/>
      <c r="K3" s="551"/>
      <c r="L3" s="551"/>
      <c r="M3" s="551"/>
      <c r="N3" s="551"/>
      <c r="O3" s="551"/>
      <c r="P3" s="553"/>
    </row>
    <row r="4" spans="1:16" ht="37.5" customHeight="1">
      <c r="A4" s="540"/>
      <c r="B4" s="545"/>
      <c r="C4" s="546"/>
      <c r="D4" s="546"/>
      <c r="E4" s="547"/>
      <c r="F4" s="555" t="s">
        <v>335</v>
      </c>
      <c r="G4" s="556"/>
      <c r="H4" s="556"/>
      <c r="I4" s="556"/>
      <c r="J4" s="556"/>
      <c r="K4" s="556"/>
      <c r="L4" s="556"/>
      <c r="M4" s="556"/>
      <c r="N4" s="556"/>
      <c r="O4" s="556"/>
      <c r="P4" s="557"/>
    </row>
    <row r="5" spans="1:16" ht="37.5" customHeight="1" thickBot="1">
      <c r="A5" s="541"/>
      <c r="B5" s="548"/>
      <c r="C5" s="549"/>
      <c r="D5" s="549"/>
      <c r="E5" s="550"/>
      <c r="F5" s="530">
        <v>0</v>
      </c>
      <c r="G5" s="558">
        <v>1</v>
      </c>
      <c r="H5" s="559"/>
      <c r="I5" s="558">
        <v>2</v>
      </c>
      <c r="J5" s="559"/>
      <c r="K5" s="558">
        <v>3</v>
      </c>
      <c r="L5" s="559"/>
      <c r="M5" s="558">
        <v>4</v>
      </c>
      <c r="N5" s="559"/>
      <c r="O5" s="530">
        <v>5</v>
      </c>
      <c r="P5" s="530">
        <v>6</v>
      </c>
    </row>
    <row r="6" spans="1:16" ht="15.75" thickBot="1">
      <c r="A6" s="602">
        <v>1</v>
      </c>
      <c r="B6" s="561" t="s">
        <v>337</v>
      </c>
      <c r="C6" s="562"/>
      <c r="D6" s="562"/>
      <c r="E6" s="563"/>
      <c r="F6" s="565" t="s">
        <v>338</v>
      </c>
      <c r="G6" s="566"/>
      <c r="H6" s="566"/>
      <c r="I6" s="566"/>
      <c r="J6" s="566"/>
      <c r="K6" s="566"/>
      <c r="L6" s="566"/>
      <c r="M6" s="566"/>
      <c r="N6" s="566"/>
      <c r="O6" s="566"/>
      <c r="P6" s="567"/>
    </row>
    <row r="7" spans="1:16" ht="37.5" customHeight="1" thickBot="1">
      <c r="A7" s="531" t="s">
        <v>336</v>
      </c>
      <c r="B7" s="561">
        <v>0</v>
      </c>
      <c r="C7" s="563"/>
      <c r="D7" s="561" t="s">
        <v>339</v>
      </c>
      <c r="E7" s="563"/>
      <c r="F7" s="568"/>
      <c r="G7" s="564"/>
      <c r="H7" s="564"/>
      <c r="I7" s="564"/>
      <c r="J7" s="564"/>
      <c r="K7" s="564"/>
      <c r="L7" s="564"/>
      <c r="M7" s="564"/>
      <c r="N7" s="564"/>
      <c r="O7" s="564"/>
      <c r="P7" s="569"/>
    </row>
    <row r="8" spans="1:16" ht="37.5" customHeight="1" thickBot="1">
      <c r="A8" s="532"/>
      <c r="B8" s="561">
        <v>1</v>
      </c>
      <c r="C8" s="563"/>
      <c r="D8" s="561" t="s">
        <v>340</v>
      </c>
      <c r="E8" s="563"/>
      <c r="F8" s="568"/>
      <c r="G8" s="564"/>
      <c r="H8" s="564"/>
      <c r="I8" s="564"/>
      <c r="J8" s="564"/>
      <c r="K8" s="564"/>
      <c r="L8" s="564"/>
      <c r="M8" s="564"/>
      <c r="N8" s="564"/>
      <c r="O8" s="564"/>
      <c r="P8" s="569"/>
    </row>
    <row r="9" spans="1:16" ht="37.5" customHeight="1" thickBot="1">
      <c r="A9" s="532"/>
      <c r="B9" s="561">
        <v>2</v>
      </c>
      <c r="C9" s="563"/>
      <c r="D9" s="561" t="s">
        <v>341</v>
      </c>
      <c r="E9" s="563"/>
      <c r="F9" s="568"/>
      <c r="G9" s="564"/>
      <c r="H9" s="564"/>
      <c r="I9" s="564"/>
      <c r="J9" s="564"/>
      <c r="K9" s="564"/>
      <c r="L9" s="564"/>
      <c r="M9" s="564"/>
      <c r="N9" s="564"/>
      <c r="O9" s="564"/>
      <c r="P9" s="569"/>
    </row>
    <row r="10" spans="1:16" ht="37.5" customHeight="1">
      <c r="A10" s="533"/>
      <c r="B10" s="573">
        <v>3</v>
      </c>
      <c r="C10" s="574"/>
      <c r="D10" s="573" t="s">
        <v>342</v>
      </c>
      <c r="E10" s="574"/>
      <c r="F10" s="570"/>
      <c r="G10" s="554"/>
      <c r="H10" s="554"/>
      <c r="I10" s="554"/>
      <c r="J10" s="554"/>
      <c r="K10" s="554"/>
      <c r="L10" s="554"/>
      <c r="M10" s="554"/>
      <c r="N10" s="554"/>
      <c r="O10" s="554"/>
      <c r="P10" s="571"/>
    </row>
    <row r="11" spans="1:16" ht="15">
      <c r="A11" s="602">
        <v>2</v>
      </c>
      <c r="B11" s="575" t="s">
        <v>344</v>
      </c>
      <c r="C11" s="576"/>
      <c r="D11" s="576"/>
      <c r="E11" s="577"/>
      <c r="F11" s="580" t="s">
        <v>346</v>
      </c>
      <c r="G11" s="582" t="s">
        <v>347</v>
      </c>
      <c r="H11" s="583"/>
      <c r="I11" s="582" t="s">
        <v>348</v>
      </c>
      <c r="J11" s="583"/>
      <c r="K11" s="582" t="s">
        <v>349</v>
      </c>
      <c r="L11" s="583"/>
      <c r="M11" s="582" t="s">
        <v>350</v>
      </c>
      <c r="N11" s="583"/>
      <c r="O11" s="580" t="s">
        <v>351</v>
      </c>
      <c r="P11" s="580" t="s">
        <v>352</v>
      </c>
    </row>
    <row r="12" spans="1:16" ht="72.75" customHeight="1">
      <c r="A12" s="534" t="s">
        <v>343</v>
      </c>
      <c r="B12" s="578" t="s">
        <v>345</v>
      </c>
      <c r="C12" s="572"/>
      <c r="D12" s="572"/>
      <c r="E12" s="579"/>
      <c r="F12" s="581"/>
      <c r="G12" s="584"/>
      <c r="H12" s="585"/>
      <c r="I12" s="584"/>
      <c r="J12" s="585"/>
      <c r="K12" s="584"/>
      <c r="L12" s="585"/>
      <c r="M12" s="584"/>
      <c r="N12" s="585"/>
      <c r="O12" s="581"/>
      <c r="P12" s="581"/>
    </row>
    <row r="13" spans="1:16" ht="15.75" thickBot="1">
      <c r="A13" s="602">
        <v>3</v>
      </c>
      <c r="B13" s="586" t="s">
        <v>354</v>
      </c>
      <c r="C13" s="587"/>
      <c r="D13" s="588"/>
      <c r="E13" s="535" t="s">
        <v>355</v>
      </c>
      <c r="F13" s="530">
        <v>0</v>
      </c>
      <c r="G13" s="558" t="s">
        <v>356</v>
      </c>
      <c r="H13" s="559"/>
      <c r="I13" s="558" t="s">
        <v>357</v>
      </c>
      <c r="J13" s="559"/>
      <c r="K13" s="558" t="s">
        <v>358</v>
      </c>
      <c r="L13" s="559"/>
      <c r="M13" s="558" t="s">
        <v>359</v>
      </c>
      <c r="N13" s="559"/>
      <c r="O13" s="530" t="s">
        <v>360</v>
      </c>
      <c r="P13" s="530" t="s">
        <v>361</v>
      </c>
    </row>
    <row r="14" spans="1:16" ht="23.25" thickBot="1">
      <c r="A14" s="531" t="s">
        <v>353</v>
      </c>
      <c r="B14" s="561" t="s">
        <v>362</v>
      </c>
      <c r="C14" s="562"/>
      <c r="D14" s="563"/>
      <c r="E14" s="535" t="s">
        <v>355</v>
      </c>
      <c r="F14" s="530">
        <v>0</v>
      </c>
      <c r="G14" s="589" t="s">
        <v>363</v>
      </c>
      <c r="H14" s="590"/>
      <c r="I14" s="589" t="s">
        <v>364</v>
      </c>
      <c r="J14" s="590"/>
      <c r="K14" s="589" t="s">
        <v>360</v>
      </c>
      <c r="L14" s="590"/>
      <c r="M14" s="589" t="s">
        <v>365</v>
      </c>
      <c r="N14" s="590"/>
      <c r="O14" s="530" t="s">
        <v>366</v>
      </c>
      <c r="P14" s="530" t="s">
        <v>367</v>
      </c>
    </row>
    <row r="15" spans="1:16" ht="15">
      <c r="A15" s="533"/>
      <c r="B15" s="573" t="s">
        <v>368</v>
      </c>
      <c r="C15" s="591"/>
      <c r="D15" s="574"/>
      <c r="E15" s="536" t="s">
        <v>355</v>
      </c>
      <c r="F15" s="537" t="s">
        <v>369</v>
      </c>
      <c r="G15" s="592" t="s">
        <v>370</v>
      </c>
      <c r="H15" s="593"/>
      <c r="I15" s="592" t="s">
        <v>371</v>
      </c>
      <c r="J15" s="593"/>
      <c r="K15" s="592" t="s">
        <v>372</v>
      </c>
      <c r="L15" s="593"/>
      <c r="M15" s="592" t="s">
        <v>373</v>
      </c>
      <c r="N15" s="593"/>
      <c r="O15" s="537" t="s">
        <v>374</v>
      </c>
      <c r="P15" s="537" t="s">
        <v>375</v>
      </c>
    </row>
    <row r="16" spans="1:16" ht="15.75" thickBot="1">
      <c r="A16" s="602">
        <v>4</v>
      </c>
      <c r="B16" s="586" t="s">
        <v>354</v>
      </c>
      <c r="C16" s="587"/>
      <c r="D16" s="588"/>
      <c r="E16" s="535" t="s">
        <v>377</v>
      </c>
      <c r="F16" s="530">
        <v>0</v>
      </c>
      <c r="G16" s="558" t="s">
        <v>378</v>
      </c>
      <c r="H16" s="559"/>
      <c r="I16" s="558" t="s">
        <v>379</v>
      </c>
      <c r="J16" s="559"/>
      <c r="K16" s="558" t="s">
        <v>380</v>
      </c>
      <c r="L16" s="559"/>
      <c r="M16" s="558" t="s">
        <v>381</v>
      </c>
      <c r="N16" s="559"/>
      <c r="O16" s="530" t="s">
        <v>382</v>
      </c>
      <c r="P16" s="530" t="s">
        <v>383</v>
      </c>
    </row>
    <row r="17" spans="1:16" ht="15.75" thickBot="1">
      <c r="A17" s="531" t="s">
        <v>376</v>
      </c>
      <c r="B17" s="561" t="s">
        <v>362</v>
      </c>
      <c r="C17" s="562"/>
      <c r="D17" s="563"/>
      <c r="E17" s="535" t="s">
        <v>377</v>
      </c>
      <c r="F17" s="530">
        <v>0</v>
      </c>
      <c r="G17" s="589" t="s">
        <v>378</v>
      </c>
      <c r="H17" s="590"/>
      <c r="I17" s="589" t="s">
        <v>379</v>
      </c>
      <c r="J17" s="590"/>
      <c r="K17" s="589" t="s">
        <v>346</v>
      </c>
      <c r="L17" s="590"/>
      <c r="M17" s="589" t="s">
        <v>384</v>
      </c>
      <c r="N17" s="590"/>
      <c r="O17" s="530" t="s">
        <v>385</v>
      </c>
      <c r="P17" s="530" t="s">
        <v>386</v>
      </c>
    </row>
    <row r="18" spans="1:16" ht="15">
      <c r="A18" s="533"/>
      <c r="B18" s="573" t="s">
        <v>368</v>
      </c>
      <c r="C18" s="591"/>
      <c r="D18" s="574"/>
      <c r="E18" s="536" t="s">
        <v>377</v>
      </c>
      <c r="F18" s="537">
        <v>0</v>
      </c>
      <c r="G18" s="592" t="s">
        <v>384</v>
      </c>
      <c r="H18" s="593"/>
      <c r="I18" s="592" t="s">
        <v>387</v>
      </c>
      <c r="J18" s="593"/>
      <c r="K18" s="592" t="s">
        <v>388</v>
      </c>
      <c r="L18" s="593"/>
      <c r="M18" s="592" t="s">
        <v>389</v>
      </c>
      <c r="N18" s="593"/>
      <c r="O18" s="537" t="s">
        <v>390</v>
      </c>
      <c r="P18" s="537" t="s">
        <v>391</v>
      </c>
    </row>
    <row r="19" spans="1:16" ht="15.75" thickBot="1">
      <c r="A19" s="602">
        <v>5</v>
      </c>
      <c r="B19" s="586" t="s">
        <v>337</v>
      </c>
      <c r="C19" s="587"/>
      <c r="D19" s="587"/>
      <c r="E19" s="588"/>
      <c r="F19" s="594" t="s">
        <v>393</v>
      </c>
      <c r="G19" s="595"/>
      <c r="H19" s="595"/>
      <c r="I19" s="595"/>
      <c r="J19" s="595"/>
      <c r="K19" s="595"/>
      <c r="L19" s="595"/>
      <c r="M19" s="595"/>
      <c r="N19" s="595"/>
      <c r="O19" s="595"/>
      <c r="P19" s="596"/>
    </row>
    <row r="20" spans="1:16" ht="37.5" customHeight="1" thickBot="1">
      <c r="A20" s="531" t="s">
        <v>392</v>
      </c>
      <c r="B20" s="561">
        <v>0</v>
      </c>
      <c r="C20" s="563"/>
      <c r="D20" s="561" t="s">
        <v>394</v>
      </c>
      <c r="E20" s="563"/>
      <c r="F20" s="568"/>
      <c r="G20" s="564"/>
      <c r="H20" s="564"/>
      <c r="I20" s="564"/>
      <c r="J20" s="564"/>
      <c r="K20" s="564"/>
      <c r="L20" s="564"/>
      <c r="M20" s="564"/>
      <c r="N20" s="564"/>
      <c r="O20" s="564"/>
      <c r="P20" s="569"/>
    </row>
    <row r="21" spans="1:16" ht="37.5" customHeight="1" thickBot="1">
      <c r="A21" s="532"/>
      <c r="B21" s="561">
        <v>1</v>
      </c>
      <c r="C21" s="563"/>
      <c r="D21" s="561" t="s">
        <v>395</v>
      </c>
      <c r="E21" s="563"/>
      <c r="F21" s="568"/>
      <c r="G21" s="564"/>
      <c r="H21" s="564"/>
      <c r="I21" s="564"/>
      <c r="J21" s="564"/>
      <c r="K21" s="564"/>
      <c r="L21" s="564"/>
      <c r="M21" s="564"/>
      <c r="N21" s="564"/>
      <c r="O21" s="564"/>
      <c r="P21" s="569"/>
    </row>
    <row r="22" spans="1:16" ht="37.5" customHeight="1" thickBot="1">
      <c r="A22" s="532"/>
      <c r="B22" s="561">
        <v>2</v>
      </c>
      <c r="C22" s="563"/>
      <c r="D22" s="561" t="s">
        <v>396</v>
      </c>
      <c r="E22" s="563"/>
      <c r="F22" s="568"/>
      <c r="G22" s="564"/>
      <c r="H22" s="564"/>
      <c r="I22" s="564"/>
      <c r="J22" s="564"/>
      <c r="K22" s="564"/>
      <c r="L22" s="564"/>
      <c r="M22" s="564"/>
      <c r="N22" s="564"/>
      <c r="O22" s="564"/>
      <c r="P22" s="569"/>
    </row>
    <row r="23" spans="1:16" ht="37.5" customHeight="1">
      <c r="A23" s="533"/>
      <c r="B23" s="573">
        <v>3</v>
      </c>
      <c r="C23" s="574"/>
      <c r="D23" s="573" t="s">
        <v>397</v>
      </c>
      <c r="E23" s="574"/>
      <c r="F23" s="570"/>
      <c r="G23" s="554"/>
      <c r="H23" s="554"/>
      <c r="I23" s="554"/>
      <c r="J23" s="554"/>
      <c r="K23" s="554"/>
      <c r="L23" s="554"/>
      <c r="M23" s="554"/>
      <c r="N23" s="554"/>
      <c r="O23" s="554"/>
      <c r="P23" s="571"/>
    </row>
    <row r="24" spans="1:16" ht="37.5" customHeight="1">
      <c r="A24" s="602">
        <v>6</v>
      </c>
      <c r="B24" s="575" t="s">
        <v>355</v>
      </c>
      <c r="C24" s="576"/>
      <c r="D24" s="576"/>
      <c r="E24" s="577"/>
      <c r="F24" s="580" t="s">
        <v>400</v>
      </c>
      <c r="G24" s="582" t="s">
        <v>401</v>
      </c>
      <c r="H24" s="583"/>
      <c r="I24" s="582" t="s">
        <v>402</v>
      </c>
      <c r="J24" s="583"/>
      <c r="K24" s="582" t="s">
        <v>403</v>
      </c>
      <c r="L24" s="583"/>
      <c r="M24" s="582" t="s">
        <v>404</v>
      </c>
      <c r="N24" s="583"/>
      <c r="O24" s="580" t="s">
        <v>405</v>
      </c>
      <c r="P24" s="580" t="s">
        <v>406</v>
      </c>
    </row>
    <row r="25" spans="1:16" ht="37.5" customHeight="1">
      <c r="A25" s="534" t="s">
        <v>398</v>
      </c>
      <c r="B25" s="578" t="s">
        <v>399</v>
      </c>
      <c r="C25" s="572"/>
      <c r="D25" s="572"/>
      <c r="E25" s="579"/>
      <c r="F25" s="581"/>
      <c r="G25" s="584"/>
      <c r="H25" s="585"/>
      <c r="I25" s="584"/>
      <c r="J25" s="585"/>
      <c r="K25" s="584"/>
      <c r="L25" s="585"/>
      <c r="M25" s="584"/>
      <c r="N25" s="585"/>
      <c r="O25" s="581"/>
      <c r="P25" s="581"/>
    </row>
    <row r="26" spans="1:16" ht="37.5" customHeight="1">
      <c r="A26" s="602">
        <v>7</v>
      </c>
      <c r="B26" s="575" t="s">
        <v>377</v>
      </c>
      <c r="C26" s="576"/>
      <c r="D26" s="576"/>
      <c r="E26" s="577"/>
      <c r="F26" s="580" t="s">
        <v>384</v>
      </c>
      <c r="G26" s="582" t="s">
        <v>409</v>
      </c>
      <c r="H26" s="583"/>
      <c r="I26" s="582" t="s">
        <v>389</v>
      </c>
      <c r="J26" s="583"/>
      <c r="K26" s="582" t="s">
        <v>390</v>
      </c>
      <c r="L26" s="583"/>
      <c r="M26" s="582" t="s">
        <v>410</v>
      </c>
      <c r="N26" s="583"/>
      <c r="O26" s="580" t="s">
        <v>411</v>
      </c>
      <c r="P26" s="580" t="s">
        <v>412</v>
      </c>
    </row>
    <row r="27" spans="1:16" ht="37.5" customHeight="1">
      <c r="A27" s="534" t="s">
        <v>407</v>
      </c>
      <c r="B27" s="578" t="s">
        <v>408</v>
      </c>
      <c r="C27" s="572"/>
      <c r="D27" s="572"/>
      <c r="E27" s="579"/>
      <c r="F27" s="581"/>
      <c r="G27" s="584"/>
      <c r="H27" s="585"/>
      <c r="I27" s="584"/>
      <c r="J27" s="585"/>
      <c r="K27" s="584"/>
      <c r="L27" s="585"/>
      <c r="M27" s="584"/>
      <c r="N27" s="585"/>
      <c r="O27" s="581"/>
      <c r="P27" s="581"/>
    </row>
    <row r="28" spans="1:16" ht="15.75" thickBot="1">
      <c r="A28" s="602">
        <v>8</v>
      </c>
      <c r="B28" s="586" t="s">
        <v>414</v>
      </c>
      <c r="C28" s="587"/>
      <c r="D28" s="587"/>
      <c r="E28" s="588"/>
      <c r="F28" s="594" t="s">
        <v>415</v>
      </c>
      <c r="G28" s="595"/>
      <c r="H28" s="595"/>
      <c r="I28" s="595"/>
      <c r="J28" s="595"/>
      <c r="K28" s="595"/>
      <c r="L28" s="595"/>
      <c r="M28" s="595"/>
      <c r="N28" s="595"/>
      <c r="O28" s="595"/>
      <c r="P28" s="596"/>
    </row>
    <row r="29" spans="1:16" ht="34.5" thickBot="1">
      <c r="A29" s="531" t="s">
        <v>413</v>
      </c>
      <c r="B29" s="535">
        <v>0</v>
      </c>
      <c r="C29" s="561" t="s">
        <v>416</v>
      </c>
      <c r="D29" s="562"/>
      <c r="E29" s="563"/>
      <c r="F29" s="568"/>
      <c r="G29" s="564"/>
      <c r="H29" s="564"/>
      <c r="I29" s="564"/>
      <c r="J29" s="564"/>
      <c r="K29" s="564"/>
      <c r="L29" s="564"/>
      <c r="M29" s="564"/>
      <c r="N29" s="564"/>
      <c r="O29" s="564"/>
      <c r="P29" s="569"/>
    </row>
    <row r="30" spans="1:16" ht="15.75" thickBot="1">
      <c r="A30" s="532"/>
      <c r="B30" s="535">
        <v>1</v>
      </c>
      <c r="C30" s="561" t="s">
        <v>417</v>
      </c>
      <c r="D30" s="562"/>
      <c r="E30" s="563"/>
      <c r="F30" s="568"/>
      <c r="G30" s="564"/>
      <c r="H30" s="564"/>
      <c r="I30" s="564"/>
      <c r="J30" s="564"/>
      <c r="K30" s="564"/>
      <c r="L30" s="564"/>
      <c r="M30" s="564"/>
      <c r="N30" s="564"/>
      <c r="O30" s="564"/>
      <c r="P30" s="569"/>
    </row>
    <row r="31" spans="1:16" ht="15.75" thickBot="1">
      <c r="A31" s="532"/>
      <c r="B31" s="535">
        <v>2</v>
      </c>
      <c r="C31" s="561" t="s">
        <v>418</v>
      </c>
      <c r="D31" s="562"/>
      <c r="E31" s="563"/>
      <c r="F31" s="568"/>
      <c r="G31" s="564"/>
      <c r="H31" s="564"/>
      <c r="I31" s="564"/>
      <c r="J31" s="564"/>
      <c r="K31" s="564"/>
      <c r="L31" s="564"/>
      <c r="M31" s="564"/>
      <c r="N31" s="564"/>
      <c r="O31" s="564"/>
      <c r="P31" s="569"/>
    </row>
    <row r="32" spans="1:16" ht="15">
      <c r="A32" s="533"/>
      <c r="B32" s="536">
        <v>3</v>
      </c>
      <c r="C32" s="573" t="s">
        <v>419</v>
      </c>
      <c r="D32" s="591"/>
      <c r="E32" s="574"/>
      <c r="F32" s="570"/>
      <c r="G32" s="554"/>
      <c r="H32" s="554"/>
      <c r="I32" s="554"/>
      <c r="J32" s="554"/>
      <c r="K32" s="554"/>
      <c r="L32" s="554"/>
      <c r="M32" s="554"/>
      <c r="N32" s="554"/>
      <c r="O32" s="554"/>
      <c r="P32" s="571"/>
    </row>
    <row r="33" spans="1:16" ht="15">
      <c r="A33" s="602">
        <v>9</v>
      </c>
      <c r="B33" s="575" t="s">
        <v>355</v>
      </c>
      <c r="C33" s="576"/>
      <c r="D33" s="576"/>
      <c r="E33" s="577"/>
      <c r="F33" s="582" t="s">
        <v>422</v>
      </c>
      <c r="G33" s="583"/>
      <c r="H33" s="580" t="s">
        <v>379</v>
      </c>
      <c r="I33" s="580" t="s">
        <v>384</v>
      </c>
      <c r="J33" s="582" t="s">
        <v>387</v>
      </c>
      <c r="K33" s="583"/>
      <c r="L33" s="582" t="s">
        <v>423</v>
      </c>
      <c r="M33" s="583"/>
      <c r="N33" s="582" t="s">
        <v>389</v>
      </c>
      <c r="O33" s="583"/>
      <c r="P33" s="580" t="s">
        <v>424</v>
      </c>
    </row>
    <row r="34" spans="1:16" ht="37.5" customHeight="1" thickBot="1">
      <c r="A34" s="538" t="s">
        <v>420</v>
      </c>
      <c r="B34" s="597" t="s">
        <v>421</v>
      </c>
      <c r="C34" s="560"/>
      <c r="D34" s="560"/>
      <c r="E34" s="598"/>
      <c r="F34" s="599"/>
      <c r="G34" s="600"/>
      <c r="H34" s="601"/>
      <c r="I34" s="601"/>
      <c r="J34" s="599"/>
      <c r="K34" s="600"/>
      <c r="L34" s="599"/>
      <c r="M34" s="600"/>
      <c r="N34" s="599"/>
      <c r="O34" s="600"/>
      <c r="P34" s="601"/>
    </row>
  </sheetData>
  <mergeCells count="100">
    <mergeCell ref="L33:M34"/>
    <mergeCell ref="N33:O34"/>
    <mergeCell ref="P33:P34"/>
    <mergeCell ref="B33:E33"/>
    <mergeCell ref="B34:E34"/>
    <mergeCell ref="F33:G34"/>
    <mergeCell ref="H33:H34"/>
    <mergeCell ref="I33:I34"/>
    <mergeCell ref="J33:K34"/>
    <mergeCell ref="P26:P27"/>
    <mergeCell ref="B28:E28"/>
    <mergeCell ref="F28:P32"/>
    <mergeCell ref="C29:E29"/>
    <mergeCell ref="C30:E30"/>
    <mergeCell ref="C31:E31"/>
    <mergeCell ref="C32:E32"/>
    <mergeCell ref="O24:O25"/>
    <mergeCell ref="P24:P25"/>
    <mergeCell ref="B26:E26"/>
    <mergeCell ref="B27:E27"/>
    <mergeCell ref="F26:F27"/>
    <mergeCell ref="G26:H27"/>
    <mergeCell ref="I26:J27"/>
    <mergeCell ref="K26:L27"/>
    <mergeCell ref="M26:N27"/>
    <mergeCell ref="O26:O27"/>
    <mergeCell ref="B25:E25"/>
    <mergeCell ref="F24:F25"/>
    <mergeCell ref="G24:H25"/>
    <mergeCell ref="I24:J25"/>
    <mergeCell ref="K24:L25"/>
    <mergeCell ref="M24:N25"/>
    <mergeCell ref="D21:E21"/>
    <mergeCell ref="B22:C22"/>
    <mergeCell ref="D22:E22"/>
    <mergeCell ref="B23:C23"/>
    <mergeCell ref="D23:E23"/>
    <mergeCell ref="B24:E24"/>
    <mergeCell ref="B18:D18"/>
    <mergeCell ref="G18:H18"/>
    <mergeCell ref="I18:J18"/>
    <mergeCell ref="K18:L18"/>
    <mergeCell ref="M18:N18"/>
    <mergeCell ref="B19:E19"/>
    <mergeCell ref="F19:P23"/>
    <mergeCell ref="B20:C20"/>
    <mergeCell ref="D20:E20"/>
    <mergeCell ref="B21:C21"/>
    <mergeCell ref="B16:D16"/>
    <mergeCell ref="G16:H16"/>
    <mergeCell ref="I16:J16"/>
    <mergeCell ref="K16:L16"/>
    <mergeCell ref="M16:N16"/>
    <mergeCell ref="B17:D17"/>
    <mergeCell ref="G17:H17"/>
    <mergeCell ref="I17:J17"/>
    <mergeCell ref="K17:L17"/>
    <mergeCell ref="M17:N17"/>
    <mergeCell ref="B14:D14"/>
    <mergeCell ref="G14:H14"/>
    <mergeCell ref="I14:J14"/>
    <mergeCell ref="K14:L14"/>
    <mergeCell ref="M14:N14"/>
    <mergeCell ref="B15:D15"/>
    <mergeCell ref="G15:H15"/>
    <mergeCell ref="I15:J15"/>
    <mergeCell ref="K15:L15"/>
    <mergeCell ref="M15:N15"/>
    <mergeCell ref="M11:N12"/>
    <mergeCell ref="O11:O12"/>
    <mergeCell ref="P11:P12"/>
    <mergeCell ref="B13:D13"/>
    <mergeCell ref="G13:H13"/>
    <mergeCell ref="I13:J13"/>
    <mergeCell ref="K13:L13"/>
    <mergeCell ref="M13:N13"/>
    <mergeCell ref="B11:E11"/>
    <mergeCell ref="B12:E12"/>
    <mergeCell ref="F11:F12"/>
    <mergeCell ref="G11:H12"/>
    <mergeCell ref="I11:J12"/>
    <mergeCell ref="K11:L12"/>
    <mergeCell ref="B6:E6"/>
    <mergeCell ref="F6:P10"/>
    <mergeCell ref="B7:C7"/>
    <mergeCell ref="D7:E7"/>
    <mergeCell ref="B8:C8"/>
    <mergeCell ref="D8:E8"/>
    <mergeCell ref="B9:C9"/>
    <mergeCell ref="D9:E9"/>
    <mergeCell ref="B10:C10"/>
    <mergeCell ref="D10:E10"/>
    <mergeCell ref="A3:A5"/>
    <mergeCell ref="B3:E5"/>
    <mergeCell ref="F3:P3"/>
    <mergeCell ref="F4:P4"/>
    <mergeCell ref="G5:H5"/>
    <mergeCell ref="I5:J5"/>
    <mergeCell ref="K5:L5"/>
    <mergeCell ref="M5:N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election activeCell="H13" sqref="H13"/>
    </sheetView>
  </sheetViews>
  <sheetFormatPr defaultColWidth="11.42578125" defaultRowHeight="15"/>
  <sheetData>
    <row r="1" spans="1:7" ht="15.75">
      <c r="A1" s="121" t="s">
        <v>426</v>
      </c>
    </row>
    <row r="3" spans="1:7">
      <c r="A3" s="344"/>
      <c r="B3" s="495" t="s">
        <v>69</v>
      </c>
      <c r="C3" s="497" t="s">
        <v>70</v>
      </c>
      <c r="D3" s="498"/>
      <c r="E3" s="497" t="s">
        <v>71</v>
      </c>
      <c r="F3" s="498"/>
      <c r="G3" s="345"/>
    </row>
    <row r="4" spans="1:7" ht="38.25">
      <c r="A4" s="346"/>
      <c r="B4" s="496"/>
      <c r="C4" s="269" t="s">
        <v>86</v>
      </c>
      <c r="D4" s="268" t="s">
        <v>81</v>
      </c>
      <c r="E4" s="269" t="s">
        <v>84</v>
      </c>
      <c r="F4" s="268" t="s">
        <v>85</v>
      </c>
      <c r="G4" s="268" t="s">
        <v>87</v>
      </c>
    </row>
    <row r="5" spans="1:7">
      <c r="A5" s="347" t="s">
        <v>18</v>
      </c>
      <c r="B5" s="348">
        <v>0.48157534246575345</v>
      </c>
      <c r="C5" s="70">
        <v>8.2191780821917804E-2</v>
      </c>
      <c r="D5" s="30">
        <v>3.8356164383561646E-2</v>
      </c>
      <c r="E5" s="74">
        <v>8.2191780821917804E-2</v>
      </c>
      <c r="F5" s="75">
        <v>3.287671232876712E-2</v>
      </c>
      <c r="G5" s="30">
        <v>0.71719178082191803</v>
      </c>
    </row>
    <row r="6" spans="1:7">
      <c r="A6" s="349" t="s">
        <v>20</v>
      </c>
      <c r="B6" s="27">
        <v>0.2742</v>
      </c>
      <c r="C6" s="71">
        <v>0.16438356164383561</v>
      </c>
      <c r="D6" s="31">
        <v>5.4794520547945202E-2</v>
      </c>
      <c r="E6" s="76">
        <v>8.2191780821917804E-2</v>
      </c>
      <c r="F6" s="77">
        <v>4.9315068493150691E-2</v>
      </c>
      <c r="G6" s="31">
        <v>0.62488493150684932</v>
      </c>
    </row>
    <row r="7" spans="1:7">
      <c r="A7" s="349" t="s">
        <v>2</v>
      </c>
      <c r="B7" s="27">
        <v>0.46750684931506853</v>
      </c>
      <c r="C7" s="71">
        <v>8.2191780821917804E-2</v>
      </c>
      <c r="D7" s="31">
        <v>0.1095890410958904</v>
      </c>
      <c r="E7" s="76">
        <v>3.1561643835616437E-2</v>
      </c>
      <c r="F7" s="77">
        <v>2.3013698630136987E-2</v>
      </c>
      <c r="G7" s="31">
        <v>0.71386301369863026</v>
      </c>
    </row>
    <row r="8" spans="1:7">
      <c r="A8" s="349" t="s">
        <v>16</v>
      </c>
      <c r="B8" s="27">
        <v>0.2369</v>
      </c>
      <c r="C8" s="71">
        <v>0</v>
      </c>
      <c r="D8" s="31">
        <v>4.1095890410958902E-2</v>
      </c>
      <c r="E8" s="76">
        <v>8.2191780821917804E-2</v>
      </c>
      <c r="F8" s="77">
        <v>1.643835616438356E-2</v>
      </c>
      <c r="G8" s="31">
        <v>0.37662602739726025</v>
      </c>
    </row>
    <row r="9" spans="1:7">
      <c r="A9" s="349" t="s">
        <v>4</v>
      </c>
      <c r="B9" s="27">
        <v>0.3467386301369863</v>
      </c>
      <c r="C9" s="71">
        <v>8.2191780821917804E-2</v>
      </c>
      <c r="D9" s="31">
        <v>4.1095890410958902E-2</v>
      </c>
      <c r="E9" s="76">
        <v>6.0273972602739735E-2</v>
      </c>
      <c r="F9" s="77">
        <v>4.10958904109589E-3</v>
      </c>
      <c r="G9" s="31">
        <v>0.53440986301369864</v>
      </c>
    </row>
    <row r="10" spans="1:7">
      <c r="A10" s="349" t="s">
        <v>8</v>
      </c>
      <c r="B10" s="27">
        <v>0.38574657534246581</v>
      </c>
      <c r="C10" s="71">
        <v>8.2191780821917804E-2</v>
      </c>
      <c r="D10" s="31">
        <v>3.8356164383561646E-2</v>
      </c>
      <c r="E10" s="76">
        <v>5.8082191780821926E-2</v>
      </c>
      <c r="F10" s="77">
        <v>1.643835616438356E-2</v>
      </c>
      <c r="G10" s="31">
        <v>0.58081506849315079</v>
      </c>
    </row>
    <row r="11" spans="1:7">
      <c r="A11" s="349" t="s">
        <v>9</v>
      </c>
      <c r="B11" s="27">
        <v>0.24186986301369862</v>
      </c>
      <c r="C11" s="71">
        <v>8.2191780821917804E-2</v>
      </c>
      <c r="D11" s="31">
        <v>4.9315068493150691E-2</v>
      </c>
      <c r="E11" s="76">
        <v>6.3013698630136977E-2</v>
      </c>
      <c r="F11" s="77">
        <v>1.5342465753424656E-2</v>
      </c>
      <c r="G11" s="31">
        <v>0.45173287671232876</v>
      </c>
    </row>
    <row r="12" spans="1:7">
      <c r="A12" s="349" t="s">
        <v>13</v>
      </c>
      <c r="B12" s="27">
        <v>0.23049124790616465</v>
      </c>
      <c r="C12" s="71">
        <v>0.12215086237488608</v>
      </c>
      <c r="D12" s="31">
        <v>4.1095890410958909E-2</v>
      </c>
      <c r="E12" s="76">
        <v>8.2191780821917818E-2</v>
      </c>
      <c r="F12" s="77">
        <v>0</v>
      </c>
      <c r="G12" s="31">
        <v>0.47592978151392745</v>
      </c>
    </row>
    <row r="13" spans="1:7">
      <c r="A13" s="349" t="s">
        <v>11</v>
      </c>
      <c r="B13" s="27">
        <v>0.17500000000000002</v>
      </c>
      <c r="C13" s="71">
        <v>0.16438356164383561</v>
      </c>
      <c r="D13" s="31">
        <v>4.1095890410958902E-2</v>
      </c>
      <c r="E13" s="76">
        <v>8.2191780821917818E-2</v>
      </c>
      <c r="F13" s="77">
        <v>0</v>
      </c>
      <c r="G13" s="31">
        <v>0.46267123287671236</v>
      </c>
    </row>
    <row r="14" spans="1:7">
      <c r="A14" s="349" t="s">
        <v>15</v>
      </c>
      <c r="B14" s="27">
        <v>0.10733835721265157</v>
      </c>
      <c r="C14" s="71">
        <v>0.16438356164383561</v>
      </c>
      <c r="D14" s="31">
        <v>5.4794520547945202E-2</v>
      </c>
      <c r="E14" s="76">
        <v>8.2191780821917804E-2</v>
      </c>
      <c r="F14" s="77">
        <v>1.643835616438356E-2</v>
      </c>
      <c r="G14" s="31">
        <v>0.42514657639073372</v>
      </c>
    </row>
    <row r="15" spans="1:7">
      <c r="A15" s="349" t="s">
        <v>1</v>
      </c>
      <c r="B15" s="27">
        <v>0.18618750000000001</v>
      </c>
      <c r="C15" s="71">
        <v>0</v>
      </c>
      <c r="D15" s="31">
        <v>3.8356164383561646E-2</v>
      </c>
      <c r="E15" s="76">
        <v>3.8356164383561646E-2</v>
      </c>
      <c r="F15" s="77">
        <v>1.5342465753424659E-2</v>
      </c>
      <c r="G15" s="31">
        <v>0.27824229452054799</v>
      </c>
    </row>
    <row r="16" spans="1:7">
      <c r="A16" s="349" t="s">
        <v>17</v>
      </c>
      <c r="B16" s="27">
        <v>0.25237819946238221</v>
      </c>
      <c r="C16" s="71">
        <v>4.1095890410958902E-2</v>
      </c>
      <c r="D16" s="31">
        <v>3.8356164383561639E-2</v>
      </c>
      <c r="E16" s="76">
        <v>0.10410958904109588</v>
      </c>
      <c r="F16" s="77">
        <v>0</v>
      </c>
      <c r="G16" s="31">
        <v>0.43593984329799862</v>
      </c>
    </row>
    <row r="17" spans="1:7">
      <c r="A17" s="349" t="s">
        <v>7</v>
      </c>
      <c r="B17" s="27">
        <v>0.24414383561643838</v>
      </c>
      <c r="C17" s="71">
        <v>8.2191780821917804E-2</v>
      </c>
      <c r="D17" s="31">
        <v>8.2191780821917804E-2</v>
      </c>
      <c r="E17" s="76">
        <v>7.1232876712328766E-2</v>
      </c>
      <c r="F17" s="77">
        <v>0</v>
      </c>
      <c r="G17" s="31">
        <v>0.47976027397260274</v>
      </c>
    </row>
    <row r="18" spans="1:7">
      <c r="A18" s="349" t="s">
        <v>5</v>
      </c>
      <c r="B18" s="27">
        <v>0.28354931506849312</v>
      </c>
      <c r="C18" s="71">
        <v>8.2191780821917804E-2</v>
      </c>
      <c r="D18" s="31">
        <v>8.2191780821917804E-2</v>
      </c>
      <c r="E18" s="76">
        <v>6.5205479452054807E-2</v>
      </c>
      <c r="F18" s="77">
        <v>0</v>
      </c>
      <c r="G18" s="31">
        <v>0.51313835616438352</v>
      </c>
    </row>
    <row r="19" spans="1:7">
      <c r="A19" s="349" t="s">
        <v>19</v>
      </c>
      <c r="B19" s="27">
        <v>0.30963333333333332</v>
      </c>
      <c r="C19" s="71">
        <v>0.16438356164383561</v>
      </c>
      <c r="D19" s="31">
        <v>8.2191780821917804E-2</v>
      </c>
      <c r="E19" s="76">
        <v>0.12328767123287672</v>
      </c>
      <c r="F19" s="77">
        <v>0</v>
      </c>
      <c r="G19" s="31">
        <v>0.67949634703196349</v>
      </c>
    </row>
    <row r="20" spans="1:7">
      <c r="A20" s="349" t="s">
        <v>6</v>
      </c>
      <c r="B20" s="27">
        <v>0.25972602739726031</v>
      </c>
      <c r="C20" s="71">
        <v>8.2191780821917804E-2</v>
      </c>
      <c r="D20" s="31">
        <v>3.287671232876712E-2</v>
      </c>
      <c r="E20" s="76">
        <v>4.1095890410958909E-2</v>
      </c>
      <c r="F20" s="77">
        <v>2.4657534246575345E-2</v>
      </c>
      <c r="G20" s="31">
        <v>0.44054794520547946</v>
      </c>
    </row>
    <row r="21" spans="1:7">
      <c r="A21" s="349" t="s">
        <v>12</v>
      </c>
      <c r="B21" s="27">
        <v>0.245</v>
      </c>
      <c r="C21" s="71">
        <v>4.1095890410958909E-2</v>
      </c>
      <c r="D21" s="31">
        <v>6.5753424657534254E-2</v>
      </c>
      <c r="E21" s="76">
        <v>8.2191780821917818E-2</v>
      </c>
      <c r="F21" s="77">
        <v>0</v>
      </c>
      <c r="G21" s="31">
        <v>0.43404109589041096</v>
      </c>
    </row>
    <row r="22" spans="1:7">
      <c r="A22" s="349" t="s">
        <v>67</v>
      </c>
      <c r="B22" s="27">
        <v>0.11852327082170667</v>
      </c>
      <c r="C22" s="71">
        <v>0</v>
      </c>
      <c r="D22" s="31">
        <v>3.8356164383561646E-2</v>
      </c>
      <c r="E22" s="76">
        <v>4.5479452054794527E-2</v>
      </c>
      <c r="F22" s="77">
        <v>0</v>
      </c>
      <c r="G22" s="31">
        <v>0.20235888726006285</v>
      </c>
    </row>
    <row r="23" spans="1:7">
      <c r="A23" s="349" t="s">
        <v>14</v>
      </c>
      <c r="B23" s="27">
        <v>0.39150000000000007</v>
      </c>
      <c r="C23" s="71">
        <v>8.2191780821917804E-2</v>
      </c>
      <c r="D23" s="31">
        <v>5.7534246575342472E-2</v>
      </c>
      <c r="E23" s="76">
        <v>9.808219178082192E-2</v>
      </c>
      <c r="F23" s="77">
        <v>0</v>
      </c>
      <c r="G23" s="31">
        <v>0.62930821917808222</v>
      </c>
    </row>
    <row r="24" spans="1:7">
      <c r="A24" s="350" t="s">
        <v>10</v>
      </c>
      <c r="B24" s="261">
        <v>0.21752500000000002</v>
      </c>
      <c r="C24" s="72">
        <v>8.2191780821917804E-2</v>
      </c>
      <c r="D24" s="73">
        <v>5.2054794520547946E-2</v>
      </c>
      <c r="E24" s="78">
        <v>8.2191780821917804E-2</v>
      </c>
      <c r="F24" s="79">
        <v>0</v>
      </c>
      <c r="G24" s="73">
        <v>0.43396335616438358</v>
      </c>
    </row>
    <row r="25" spans="1:7">
      <c r="A25" s="351" t="s">
        <v>124</v>
      </c>
      <c r="B25" s="254">
        <f>+AVERAGE(B5:B24)</f>
        <v>0.27277666735462014</v>
      </c>
      <c r="C25" s="254">
        <f t="shared" ref="C25:G25" si="0">+AVERAGE(C5:C24)</f>
        <v>8.4189734899566201E-2</v>
      </c>
      <c r="D25" s="254">
        <f t="shared" si="0"/>
        <v>5.3972602739726018E-2</v>
      </c>
      <c r="E25" s="254">
        <f t="shared" si="0"/>
        <v>7.2865753424657537E-2</v>
      </c>
      <c r="F25" s="254">
        <f t="shared" si="0"/>
        <v>1.0698630136986301E-2</v>
      </c>
      <c r="G25" s="352">
        <f t="shared" si="0"/>
        <v>0.49450338855555626</v>
      </c>
    </row>
  </sheetData>
  <sortState ref="A4:G23">
    <sortCondition ref="A4"/>
  </sortState>
  <mergeCells count="3">
    <mergeCell ref="B3:B4"/>
    <mergeCell ref="C3:D3"/>
    <mergeCell ref="E3:F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election activeCell="J5" sqref="J5"/>
    </sheetView>
  </sheetViews>
  <sheetFormatPr defaultColWidth="11.42578125" defaultRowHeight="15"/>
  <sheetData>
    <row r="1" spans="1:8" ht="15.75">
      <c r="A1" s="121" t="s">
        <v>427</v>
      </c>
    </row>
    <row r="2" spans="1:8">
      <c r="A2" t="s">
        <v>428</v>
      </c>
    </row>
    <row r="4" spans="1:8">
      <c r="A4" s="506"/>
      <c r="B4" s="508" t="s">
        <v>64</v>
      </c>
      <c r="C4" s="495" t="s">
        <v>69</v>
      </c>
      <c r="D4" s="497" t="s">
        <v>70</v>
      </c>
      <c r="E4" s="498"/>
      <c r="F4" s="497" t="s">
        <v>71</v>
      </c>
      <c r="G4" s="498"/>
      <c r="H4" s="495" t="s">
        <v>87</v>
      </c>
    </row>
    <row r="5" spans="1:8" ht="38.25">
      <c r="A5" s="507"/>
      <c r="B5" s="509"/>
      <c r="C5" s="496"/>
      <c r="D5" s="266" t="s">
        <v>86</v>
      </c>
      <c r="E5" s="267" t="s">
        <v>81</v>
      </c>
      <c r="F5" s="266" t="s">
        <v>84</v>
      </c>
      <c r="G5" s="267" t="s">
        <v>85</v>
      </c>
      <c r="H5" s="496"/>
    </row>
    <row r="6" spans="1:8">
      <c r="A6" s="93" t="s">
        <v>18</v>
      </c>
      <c r="B6" s="258">
        <v>0.20378783125476982</v>
      </c>
      <c r="C6" s="100">
        <v>9.8139194626868959E-2</v>
      </c>
      <c r="D6" s="93">
        <v>1.6749684760666014E-2</v>
      </c>
      <c r="E6" s="94">
        <v>7.8165195549774712E-3</v>
      </c>
      <c r="F6" s="93">
        <v>1.674968476066601E-2</v>
      </c>
      <c r="G6" s="94">
        <v>6.6998739042664051E-3</v>
      </c>
      <c r="H6" s="94">
        <v>0.34994278886221469</v>
      </c>
    </row>
    <row r="7" spans="1:8">
      <c r="A7" s="95" t="s">
        <v>20</v>
      </c>
      <c r="B7" s="8">
        <v>0.33260979240199495</v>
      </c>
      <c r="C7" s="101">
        <v>8.122331130456717E-2</v>
      </c>
      <c r="D7" s="95">
        <v>5.4675582312656706E-2</v>
      </c>
      <c r="E7" s="96">
        <v>1.8225194104218904E-2</v>
      </c>
      <c r="F7" s="95">
        <v>2.733779115632835E-2</v>
      </c>
      <c r="G7" s="96">
        <v>1.6402674693797008E-2</v>
      </c>
      <c r="H7" s="96">
        <v>0.53047434597356302</v>
      </c>
    </row>
    <row r="8" spans="1:8">
      <c r="A8" s="95" t="s">
        <v>2</v>
      </c>
      <c r="B8" s="8">
        <v>0.15517232954099469</v>
      </c>
      <c r="C8" s="101">
        <v>7.0864864688187423E-2</v>
      </c>
      <c r="D8" s="95">
        <v>1.275389009925984E-2</v>
      </c>
      <c r="E8" s="96">
        <v>1.7005186799013122E-2</v>
      </c>
      <c r="F8" s="95">
        <v>4.8974937981157785E-3</v>
      </c>
      <c r="G8" s="96">
        <v>3.5710892277927555E-3</v>
      </c>
      <c r="H8" s="96">
        <v>0.26426485415336359</v>
      </c>
    </row>
    <row r="9" spans="1:8">
      <c r="A9" s="95" t="s">
        <v>16</v>
      </c>
      <c r="B9" s="8">
        <v>0.14874173741316807</v>
      </c>
      <c r="C9" s="101">
        <v>3.5236917593179512E-2</v>
      </c>
      <c r="D9" s="95">
        <v>0</v>
      </c>
      <c r="E9" s="96">
        <v>6.1126741402671809E-3</v>
      </c>
      <c r="F9" s="95">
        <v>1.2225348280534362E-2</v>
      </c>
      <c r="G9" s="96">
        <v>2.4450696561068722E-3</v>
      </c>
      <c r="H9" s="96">
        <v>0.20476174708325601</v>
      </c>
    </row>
    <row r="10" spans="1:8">
      <c r="A10" s="95" t="s">
        <v>4</v>
      </c>
      <c r="B10" s="8">
        <v>0.21508332584110071</v>
      </c>
      <c r="C10" s="101">
        <v>7.376768806963889E-2</v>
      </c>
      <c r="D10" s="95">
        <v>1.7678081575980883E-2</v>
      </c>
      <c r="E10" s="96">
        <v>8.8390407879904414E-3</v>
      </c>
      <c r="F10" s="95">
        <v>1.2963926489052643E-2</v>
      </c>
      <c r="G10" s="96">
        <v>8.8390407879904414E-4</v>
      </c>
      <c r="H10" s="96">
        <v>0.3292159668425626</v>
      </c>
    </row>
    <row r="11" spans="1:8">
      <c r="A11" s="95" t="s">
        <v>8</v>
      </c>
      <c r="B11" s="8">
        <v>0.28651801085937356</v>
      </c>
      <c r="C11" s="101">
        <v>0.11052334146293877</v>
      </c>
      <c r="D11" s="95">
        <v>2.3549425550085497E-2</v>
      </c>
      <c r="E11" s="96">
        <v>1.0989731923373233E-2</v>
      </c>
      <c r="F11" s="95">
        <v>1.6641594055393751E-2</v>
      </c>
      <c r="G11" s="96">
        <v>4.7098851100170992E-3</v>
      </c>
      <c r="H11" s="96">
        <v>0.45293198896118181</v>
      </c>
    </row>
    <row r="12" spans="1:8">
      <c r="A12" s="95" t="s">
        <v>9</v>
      </c>
      <c r="B12" s="8">
        <v>0.12699283786302734</v>
      </c>
      <c r="C12" s="101">
        <v>3.0715740297651263E-2</v>
      </c>
      <c r="D12" s="95">
        <v>1.0437767495591287E-2</v>
      </c>
      <c r="E12" s="96">
        <v>6.2626604973547734E-3</v>
      </c>
      <c r="F12" s="95">
        <v>8.0022884132866547E-3</v>
      </c>
      <c r="G12" s="96">
        <v>1.9483832658437074E-3</v>
      </c>
      <c r="H12" s="96">
        <v>0.184359677832755</v>
      </c>
    </row>
    <row r="13" spans="1:8">
      <c r="A13" s="95" t="s">
        <v>13</v>
      </c>
      <c r="B13" s="8">
        <v>0.2913081495303475</v>
      </c>
      <c r="C13" s="101">
        <v>6.9677351151677419E-2</v>
      </c>
      <c r="D13" s="95">
        <v>4.8218814705365737E-2</v>
      </c>
      <c r="E13" s="96">
        <v>1.1971567788918391E-2</v>
      </c>
      <c r="F13" s="95">
        <v>2.3943135577836779E-2</v>
      </c>
      <c r="G13" s="96">
        <v>0</v>
      </c>
      <c r="H13" s="96">
        <v>0.44511901875414583</v>
      </c>
    </row>
    <row r="14" spans="1:8">
      <c r="A14" s="95" t="s">
        <v>11</v>
      </c>
      <c r="B14" s="8">
        <v>0.43111527077335021</v>
      </c>
      <c r="C14" s="101">
        <v>7.5445172385336295E-2</v>
      </c>
      <c r="D14" s="95">
        <v>7.0868263688769903E-2</v>
      </c>
      <c r="E14" s="96">
        <v>1.7717065922192476E-2</v>
      </c>
      <c r="F14" s="95">
        <v>3.5434131844384952E-2</v>
      </c>
      <c r="G14" s="96">
        <v>0</v>
      </c>
      <c r="H14" s="96">
        <v>0.63057990461403379</v>
      </c>
    </row>
    <row r="15" spans="1:8">
      <c r="A15" s="95" t="s">
        <v>15</v>
      </c>
      <c r="B15" s="8">
        <v>0.6794861733434453</v>
      </c>
      <c r="C15" s="101">
        <v>5.0961463000758392E-2</v>
      </c>
      <c r="D15" s="95">
        <v>0.11169635726193622</v>
      </c>
      <c r="E15" s="96">
        <v>3.7232119087312068E-2</v>
      </c>
      <c r="F15" s="95">
        <v>5.5848178630968116E-2</v>
      </c>
      <c r="G15" s="96">
        <v>1.1169635726193622E-2</v>
      </c>
      <c r="H15" s="96">
        <v>0.94639392705061376</v>
      </c>
    </row>
    <row r="16" spans="1:8">
      <c r="A16" s="95" t="s">
        <v>1</v>
      </c>
      <c r="B16" s="8">
        <v>0.21637842937200005</v>
      </c>
      <c r="C16" s="101">
        <v>4.0286958818699252E-2</v>
      </c>
      <c r="D16" s="95">
        <v>0</v>
      </c>
      <c r="E16" s="96">
        <v>8.2994466060493152E-3</v>
      </c>
      <c r="F16" s="95">
        <v>8.2994466060493169E-3</v>
      </c>
      <c r="G16" s="96">
        <v>3.3197786424197261E-3</v>
      </c>
      <c r="H16" s="96">
        <v>0.27658406004521763</v>
      </c>
    </row>
    <row r="17" spans="1:8">
      <c r="A17" s="95" t="s">
        <v>17</v>
      </c>
      <c r="B17" s="8">
        <v>7.6062978674430043E-2</v>
      </c>
      <c r="C17" s="101">
        <v>3.0566689449278702E-2</v>
      </c>
      <c r="D17" s="95">
        <v>3.1258758359354812E-3</v>
      </c>
      <c r="E17" s="96">
        <v>2.9174841135397827E-3</v>
      </c>
      <c r="F17" s="95">
        <v>7.9188854510365524E-3</v>
      </c>
      <c r="G17" s="96">
        <v>0</v>
      </c>
      <c r="H17" s="96">
        <v>0.12059191352422058</v>
      </c>
    </row>
    <row r="18" spans="1:8">
      <c r="A18" s="95" t="s">
        <v>7</v>
      </c>
      <c r="B18" s="8">
        <v>0.43611853942482925</v>
      </c>
      <c r="C18" s="101">
        <v>0.10647565299861668</v>
      </c>
      <c r="D18" s="95">
        <v>3.584535940478048E-2</v>
      </c>
      <c r="E18" s="96">
        <v>3.584535940478048E-2</v>
      </c>
      <c r="F18" s="95">
        <v>3.1065978150809755E-2</v>
      </c>
      <c r="G18" s="96">
        <v>0</v>
      </c>
      <c r="H18" s="96">
        <v>0.64535088938381679</v>
      </c>
    </row>
    <row r="19" spans="1:8">
      <c r="A19" s="95" t="s">
        <v>5</v>
      </c>
      <c r="B19" s="8">
        <v>0.22329257793682972</v>
      </c>
      <c r="C19" s="101">
        <v>6.3314457533866192E-2</v>
      </c>
      <c r="D19" s="95">
        <v>1.8352814624944907E-2</v>
      </c>
      <c r="E19" s="96">
        <v>1.8352814624944907E-2</v>
      </c>
      <c r="F19" s="95">
        <v>1.4559899602456294E-2</v>
      </c>
      <c r="G19" s="96">
        <v>0</v>
      </c>
      <c r="H19" s="96">
        <v>0.33787256432304202</v>
      </c>
    </row>
    <row r="20" spans="1:8">
      <c r="A20" s="95" t="s">
        <v>19</v>
      </c>
      <c r="B20" s="8">
        <v>0.26411503835122818</v>
      </c>
      <c r="C20" s="101">
        <v>8.1778819708151956E-2</v>
      </c>
      <c r="D20" s="95">
        <v>4.3416170687873124E-2</v>
      </c>
      <c r="E20" s="96">
        <v>2.1708085343936562E-2</v>
      </c>
      <c r="F20" s="95">
        <v>3.2562128015904843E-2</v>
      </c>
      <c r="G20" s="96">
        <v>0</v>
      </c>
      <c r="H20" s="96">
        <v>0.44358024210709468</v>
      </c>
    </row>
    <row r="21" spans="1:8">
      <c r="A21" s="95" t="s">
        <v>6</v>
      </c>
      <c r="B21" s="8">
        <v>0.47318120586002876</v>
      </c>
      <c r="C21" s="101">
        <v>0.12289747483707048</v>
      </c>
      <c r="D21" s="95">
        <v>3.8891605961098245E-2</v>
      </c>
      <c r="E21" s="96">
        <v>1.5556642384439302E-2</v>
      </c>
      <c r="F21" s="95">
        <v>1.9445802980549126E-2</v>
      </c>
      <c r="G21" s="96">
        <v>1.1667481788329475E-2</v>
      </c>
      <c r="H21" s="96">
        <v>0.68164021381151529</v>
      </c>
    </row>
    <row r="22" spans="1:8">
      <c r="A22" s="95" t="s">
        <v>12</v>
      </c>
      <c r="B22" s="8">
        <v>0.23729936830079326</v>
      </c>
      <c r="C22" s="101">
        <v>5.813834523369435E-2</v>
      </c>
      <c r="D22" s="95">
        <v>9.7520288342791746E-3</v>
      </c>
      <c r="E22" s="96">
        <v>1.560324613484668E-2</v>
      </c>
      <c r="F22" s="95">
        <v>1.9504057668558349E-2</v>
      </c>
      <c r="G22" s="96">
        <v>0</v>
      </c>
      <c r="H22" s="96">
        <v>0.34029704617217182</v>
      </c>
    </row>
    <row r="23" spans="1:8">
      <c r="A23" s="95" t="s">
        <v>3</v>
      </c>
      <c r="B23" s="8">
        <v>9.7757846915806731E-2</v>
      </c>
      <c r="C23" s="101">
        <v>1.3167961721156521E-2</v>
      </c>
      <c r="D23" s="95"/>
      <c r="E23" s="96">
        <v>3.749616046085738E-3</v>
      </c>
      <c r="F23" s="95">
        <v>4.4459733117873743E-3</v>
      </c>
      <c r="G23" s="96">
        <v>0</v>
      </c>
      <c r="H23" s="96">
        <v>0.11912139799483637</v>
      </c>
    </row>
    <row r="24" spans="1:8">
      <c r="A24" s="95" t="s">
        <v>14</v>
      </c>
      <c r="B24" s="8">
        <v>0.13173998974395107</v>
      </c>
      <c r="C24" s="101">
        <v>5.1576205984756845E-2</v>
      </c>
      <c r="D24" s="95">
        <v>1.0827944362516526E-2</v>
      </c>
      <c r="E24" s="96">
        <v>7.5795610537615684E-3</v>
      </c>
      <c r="F24" s="95">
        <v>1.2921346939269721E-2</v>
      </c>
      <c r="G24" s="96">
        <v>0</v>
      </c>
      <c r="H24" s="96">
        <v>0.21464504808425572</v>
      </c>
    </row>
    <row r="25" spans="1:8">
      <c r="A25" s="98" t="s">
        <v>10</v>
      </c>
      <c r="B25" s="259">
        <v>0.18819818749349776</v>
      </c>
      <c r="C25" s="102">
        <v>4.0937810734523107E-2</v>
      </c>
      <c r="D25" s="98">
        <v>1.5468344177547761E-2</v>
      </c>
      <c r="E25" s="99">
        <v>9.7966179791135824E-3</v>
      </c>
      <c r="F25" s="98">
        <v>1.546834417754776E-2</v>
      </c>
      <c r="G25" s="99">
        <v>0</v>
      </c>
      <c r="H25" s="99">
        <v>0.26986930456222996</v>
      </c>
    </row>
    <row r="26" spans="1:8">
      <c r="A26" s="260" t="s">
        <v>124</v>
      </c>
      <c r="B26" s="261">
        <f t="shared" ref="B26:G26" si="0">+AVERAGE(B6:B25)</f>
        <v>0.26074798104474839</v>
      </c>
      <c r="C26" s="261">
        <f t="shared" si="0"/>
        <v>6.5284771080030918E-2</v>
      </c>
      <c r="D26" s="261">
        <f t="shared" si="0"/>
        <v>2.8542526912594093E-2</v>
      </c>
      <c r="E26" s="261">
        <f t="shared" si="0"/>
        <v>1.40790317148558E-2</v>
      </c>
      <c r="F26" s="261">
        <f t="shared" si="0"/>
        <v>1.9011771795526829E-2</v>
      </c>
      <c r="G26" s="261">
        <f t="shared" si="0"/>
        <v>3.1408888046782859E-3</v>
      </c>
      <c r="H26" s="73">
        <f>+AVERAGE(H6:H25)</f>
        <v>0.38937984500680445</v>
      </c>
    </row>
  </sheetData>
  <sortState ref="A4:H23">
    <sortCondition ref="A4"/>
  </sortState>
  <mergeCells count="6">
    <mergeCell ref="H4:H5"/>
    <mergeCell ref="A4:A5"/>
    <mergeCell ref="B4:B5"/>
    <mergeCell ref="C4:C5"/>
    <mergeCell ref="D4:E4"/>
    <mergeCell ref="F4:G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4"/>
  <sheetViews>
    <sheetView showGridLines="0" zoomScaleNormal="100" workbookViewId="0">
      <selection activeCell="C3" sqref="C3"/>
    </sheetView>
  </sheetViews>
  <sheetFormatPr defaultRowHeight="15"/>
  <cols>
    <col min="1" max="1" width="15.7109375" style="273" customWidth="1"/>
    <col min="2" max="2" width="12.85546875" style="273" customWidth="1"/>
    <col min="3" max="3" width="18.140625" style="273" bestFit="1" customWidth="1"/>
    <col min="4" max="4" width="18.140625" style="273" customWidth="1"/>
    <col min="5" max="5" width="65.5703125" style="271" customWidth="1"/>
    <col min="6" max="16384" width="9.140625" style="271"/>
  </cols>
  <sheetData>
    <row r="1" spans="1:5">
      <c r="A1" s="353" t="s">
        <v>429</v>
      </c>
    </row>
    <row r="3" spans="1:5" ht="25.5">
      <c r="A3" s="362" t="s">
        <v>132</v>
      </c>
      <c r="B3" s="362" t="s">
        <v>225</v>
      </c>
      <c r="C3" s="362" t="s">
        <v>226</v>
      </c>
      <c r="D3" s="362" t="s">
        <v>227</v>
      </c>
      <c r="E3" s="362" t="s">
        <v>228</v>
      </c>
    </row>
    <row r="4" spans="1:5">
      <c r="A4" s="363" t="s">
        <v>142</v>
      </c>
      <c r="B4" s="364" t="s">
        <v>229</v>
      </c>
      <c r="C4" s="365">
        <v>3229.169921875</v>
      </c>
      <c r="D4" s="366">
        <v>882.7692514693822</v>
      </c>
      <c r="E4" s="367" t="s">
        <v>230</v>
      </c>
    </row>
    <row r="5" spans="1:5">
      <c r="A5" s="368" t="s">
        <v>144</v>
      </c>
      <c r="B5" s="369" t="s">
        <v>229</v>
      </c>
      <c r="C5" s="370">
        <v>1200</v>
      </c>
      <c r="D5" s="371">
        <v>371.40204271123491</v>
      </c>
      <c r="E5" s="372"/>
    </row>
    <row r="6" spans="1:5">
      <c r="A6" s="373" t="s">
        <v>146</v>
      </c>
      <c r="B6" s="374" t="s">
        <v>229</v>
      </c>
      <c r="C6" s="375">
        <v>678</v>
      </c>
      <c r="D6" s="376">
        <v>411.90765492102071</v>
      </c>
      <c r="E6" s="377"/>
    </row>
    <row r="7" spans="1:5">
      <c r="A7" s="368" t="s">
        <v>147</v>
      </c>
      <c r="B7" s="369" t="s">
        <v>229</v>
      </c>
      <c r="C7" s="370">
        <v>210000</v>
      </c>
      <c r="D7" s="371">
        <v>605.82631824921964</v>
      </c>
      <c r="E7" s="372"/>
    </row>
    <row r="8" spans="1:5">
      <c r="A8" s="373" t="s">
        <v>175</v>
      </c>
      <c r="B8" s="374" t="s">
        <v>231</v>
      </c>
      <c r="C8" s="375">
        <v>589500</v>
      </c>
      <c r="D8" s="376">
        <v>501.47593000603985</v>
      </c>
      <c r="E8" s="377" t="s">
        <v>232</v>
      </c>
    </row>
    <row r="9" spans="1:5" ht="38.25">
      <c r="A9" s="368" t="s">
        <v>149</v>
      </c>
      <c r="B9" s="369" t="s">
        <v>229</v>
      </c>
      <c r="C9" s="370">
        <v>282041.53999999998</v>
      </c>
      <c r="D9" s="371">
        <v>777.7431123342368</v>
      </c>
      <c r="E9" s="372" t="s">
        <v>233</v>
      </c>
    </row>
    <row r="10" spans="1:5">
      <c r="A10" s="373" t="s">
        <v>247</v>
      </c>
      <c r="B10" s="374" t="s">
        <v>234</v>
      </c>
      <c r="C10" s="375">
        <v>6880</v>
      </c>
      <c r="D10" s="376">
        <v>341.37143991267243</v>
      </c>
      <c r="E10" s="377" t="s">
        <v>235</v>
      </c>
    </row>
    <row r="11" spans="1:5">
      <c r="A11" s="368" t="s">
        <v>151</v>
      </c>
      <c r="B11" s="369" t="s">
        <v>229</v>
      </c>
      <c r="C11" s="370">
        <v>318</v>
      </c>
      <c r="D11" s="371">
        <v>578.18181818181813</v>
      </c>
      <c r="E11" s="372"/>
    </row>
    <row r="12" spans="1:5">
      <c r="A12" s="373" t="s">
        <v>152</v>
      </c>
      <c r="B12" s="374" t="s">
        <v>231</v>
      </c>
      <c r="C12" s="375">
        <v>188.82656250000002</v>
      </c>
      <c r="D12" s="376">
        <v>383.01533975659237</v>
      </c>
      <c r="E12" s="377" t="s">
        <v>236</v>
      </c>
    </row>
    <row r="13" spans="1:5" ht="25.5">
      <c r="A13" s="368" t="s">
        <v>248</v>
      </c>
      <c r="B13" s="369" t="s">
        <v>231</v>
      </c>
      <c r="C13" s="370">
        <v>2363.25</v>
      </c>
      <c r="D13" s="371">
        <v>631.54730090860505</v>
      </c>
      <c r="E13" s="372" t="s">
        <v>249</v>
      </c>
    </row>
    <row r="14" spans="1:5" ht="25.5">
      <c r="A14" s="373" t="s">
        <v>154</v>
      </c>
      <c r="B14" s="374" t="s">
        <v>229</v>
      </c>
      <c r="C14" s="375">
        <v>6770.0916666666672</v>
      </c>
      <c r="D14" s="376">
        <v>673.10515675747342</v>
      </c>
      <c r="E14" s="377" t="s">
        <v>237</v>
      </c>
    </row>
    <row r="15" spans="1:5">
      <c r="A15" s="368" t="s">
        <v>250</v>
      </c>
      <c r="B15" s="369" t="s">
        <v>238</v>
      </c>
      <c r="C15" s="370">
        <v>21500</v>
      </c>
      <c r="D15" s="371">
        <v>380.08025880813904</v>
      </c>
      <c r="E15" s="372" t="s">
        <v>239</v>
      </c>
    </row>
    <row r="16" spans="1:5" ht="25.5">
      <c r="A16" s="373" t="s">
        <v>240</v>
      </c>
      <c r="B16" s="374" t="s">
        <v>231</v>
      </c>
      <c r="C16" s="375">
        <v>1969.7833333333335</v>
      </c>
      <c r="D16" s="376">
        <v>252.89296871656614</v>
      </c>
      <c r="E16" s="377" t="s">
        <v>241</v>
      </c>
    </row>
    <row r="17" spans="1:5" ht="25.5">
      <c r="A17" s="368" t="s">
        <v>251</v>
      </c>
      <c r="B17" s="369" t="s">
        <v>229</v>
      </c>
      <c r="C17" s="370">
        <v>3801.8279285592216</v>
      </c>
      <c r="D17" s="371">
        <v>405.35536075905981</v>
      </c>
      <c r="E17" s="372" t="s">
        <v>237</v>
      </c>
    </row>
    <row r="18" spans="1:5" ht="38.25">
      <c r="A18" s="373" t="s">
        <v>160</v>
      </c>
      <c r="B18" s="374" t="s">
        <v>242</v>
      </c>
      <c r="C18" s="375">
        <v>460</v>
      </c>
      <c r="D18" s="376">
        <v>777.02702702702709</v>
      </c>
      <c r="E18" s="377" t="s">
        <v>243</v>
      </c>
    </row>
    <row r="19" spans="1:5">
      <c r="A19" s="368" t="s">
        <v>162</v>
      </c>
      <c r="B19" s="369" t="s">
        <v>229</v>
      </c>
      <c r="C19" s="370">
        <v>1658232</v>
      </c>
      <c r="D19" s="371">
        <v>729.50372531560481</v>
      </c>
      <c r="E19" s="372"/>
    </row>
    <row r="20" spans="1:5">
      <c r="A20" s="373" t="s">
        <v>163</v>
      </c>
      <c r="B20" s="374" t="s">
        <v>229</v>
      </c>
      <c r="C20" s="375">
        <v>750</v>
      </c>
      <c r="D20" s="376">
        <v>492.44911359159556</v>
      </c>
      <c r="E20" s="377"/>
    </row>
    <row r="21" spans="1:5">
      <c r="A21" s="368" t="s">
        <v>244</v>
      </c>
      <c r="B21" s="369" t="s">
        <v>229</v>
      </c>
      <c r="C21" s="370">
        <v>2166.67</v>
      </c>
      <c r="D21" s="371">
        <v>564.3839541547278</v>
      </c>
      <c r="E21" s="372"/>
    </row>
    <row r="22" spans="1:5">
      <c r="A22" s="373" t="s">
        <v>167</v>
      </c>
      <c r="B22" s="374" t="s">
        <v>229</v>
      </c>
      <c r="C22" s="375">
        <v>7920</v>
      </c>
      <c r="D22" s="376">
        <v>457.98878158792576</v>
      </c>
      <c r="E22" s="377"/>
    </row>
    <row r="23" spans="1:5" ht="38.25">
      <c r="A23" s="378" t="s">
        <v>168</v>
      </c>
      <c r="B23" s="379" t="s">
        <v>229</v>
      </c>
      <c r="C23" s="380">
        <v>2710.9166666666665</v>
      </c>
      <c r="D23" s="381">
        <v>685.44037083860087</v>
      </c>
      <c r="E23" s="382" t="s">
        <v>245</v>
      </c>
    </row>
    <row r="24" spans="1:5" s="383" customFormat="1" ht="50.25" customHeight="1">
      <c r="A24" s="519" t="s">
        <v>246</v>
      </c>
      <c r="B24" s="519"/>
      <c r="C24" s="519"/>
      <c r="D24" s="519"/>
      <c r="E24" s="519"/>
    </row>
  </sheetData>
  <mergeCells count="1">
    <mergeCell ref="A24:E24"/>
  </mergeCells>
  <pageMargins left="0.7" right="0.7" top="0.75" bottom="0.75" header="0.3" footer="0.3"/>
  <pageSetup scale="4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
  <sheetViews>
    <sheetView showGridLines="0" workbookViewId="0">
      <selection activeCell="I16" sqref="I16"/>
    </sheetView>
  </sheetViews>
  <sheetFormatPr defaultColWidth="9.140625" defaultRowHeight="15"/>
  <sheetData>
    <row r="1" spans="1:22">
      <c r="A1" s="353" t="s">
        <v>223</v>
      </c>
    </row>
    <row r="2" spans="1:22" ht="15.75" thickBot="1"/>
    <row r="3" spans="1:22" ht="15" customHeight="1" thickBot="1">
      <c r="A3" s="275"/>
      <c r="B3" s="520" t="s">
        <v>217</v>
      </c>
      <c r="C3" s="521"/>
      <c r="D3" s="521"/>
      <c r="E3" s="521"/>
      <c r="F3" s="522"/>
      <c r="G3" s="523" t="s">
        <v>218</v>
      </c>
      <c r="H3" s="524"/>
      <c r="I3" s="524"/>
      <c r="J3" s="524"/>
      <c r="K3" s="525"/>
      <c r="L3" s="523" t="s">
        <v>219</v>
      </c>
      <c r="M3" s="524"/>
      <c r="N3" s="524"/>
      <c r="O3" s="524"/>
      <c r="P3" s="525"/>
    </row>
    <row r="4" spans="1:22" ht="39" thickBot="1">
      <c r="A4" s="278"/>
      <c r="B4" s="279" t="s">
        <v>220</v>
      </c>
      <c r="C4" s="280" t="s">
        <v>221</v>
      </c>
      <c r="D4" s="280" t="s">
        <v>66</v>
      </c>
      <c r="E4" s="280" t="s">
        <v>77</v>
      </c>
      <c r="F4" s="281" t="s">
        <v>100</v>
      </c>
      <c r="G4" s="279" t="s">
        <v>220</v>
      </c>
      <c r="H4" s="280" t="s">
        <v>221</v>
      </c>
      <c r="I4" s="280" t="s">
        <v>63</v>
      </c>
      <c r="J4" s="280" t="s">
        <v>77</v>
      </c>
      <c r="K4" s="281" t="s">
        <v>100</v>
      </c>
      <c r="L4" s="279" t="s">
        <v>220</v>
      </c>
      <c r="M4" s="280" t="s">
        <v>221</v>
      </c>
      <c r="N4" s="280" t="s">
        <v>63</v>
      </c>
      <c r="O4" s="280" t="s">
        <v>77</v>
      </c>
      <c r="P4" s="281" t="s">
        <v>100</v>
      </c>
      <c r="R4" s="5"/>
    </row>
    <row r="5" spans="1:22">
      <c r="A5" s="293" t="s">
        <v>18</v>
      </c>
      <c r="B5" s="298"/>
      <c r="C5" s="288"/>
      <c r="D5" s="288"/>
      <c r="E5" s="299"/>
      <c r="F5" s="309">
        <f t="shared" ref="F5:F10" si="0">+B5+C5+D5+E5</f>
        <v>0</v>
      </c>
      <c r="G5" s="298"/>
      <c r="H5" s="289">
        <v>8.8999999999999999E-3</v>
      </c>
      <c r="I5" s="288"/>
      <c r="J5" s="291">
        <v>4.4400000000000002E-2</v>
      </c>
      <c r="K5" s="318">
        <f t="shared" ref="K5:K10" si="1">+G5+H5+I5+J5</f>
        <v>5.33E-2</v>
      </c>
      <c r="L5" s="324">
        <f t="shared" ref="L5:O24" si="2">+B5+G5</f>
        <v>0</v>
      </c>
      <c r="M5" s="288">
        <f t="shared" si="2"/>
        <v>8.8999999999999999E-3</v>
      </c>
      <c r="N5" s="290">
        <f t="shared" si="2"/>
        <v>0</v>
      </c>
      <c r="O5" s="299">
        <f t="shared" si="2"/>
        <v>4.4400000000000002E-2</v>
      </c>
      <c r="P5" s="320">
        <f t="shared" ref="P5:P24" si="3">+SUM(L5:O5)</f>
        <v>5.33E-2</v>
      </c>
      <c r="Q5" s="276"/>
      <c r="R5" s="5"/>
      <c r="V5" s="5"/>
    </row>
    <row r="6" spans="1:22">
      <c r="A6" s="294" t="s">
        <v>20</v>
      </c>
      <c r="B6" s="300"/>
      <c r="C6" s="282"/>
      <c r="D6" s="282"/>
      <c r="E6" s="301"/>
      <c r="F6" s="310">
        <f t="shared" si="0"/>
        <v>0</v>
      </c>
      <c r="G6" s="300">
        <v>1.7100000000000001E-2</v>
      </c>
      <c r="H6" s="282"/>
      <c r="I6" s="282"/>
      <c r="J6" s="301"/>
      <c r="K6" s="311">
        <f t="shared" si="1"/>
        <v>1.7100000000000001E-2</v>
      </c>
      <c r="L6" s="300">
        <f t="shared" si="2"/>
        <v>1.7100000000000001E-2</v>
      </c>
      <c r="M6" s="284">
        <f t="shared" si="2"/>
        <v>0</v>
      </c>
      <c r="N6" s="284">
        <f t="shared" si="2"/>
        <v>0</v>
      </c>
      <c r="O6" s="317">
        <f t="shared" si="2"/>
        <v>0</v>
      </c>
      <c r="P6" s="321">
        <f t="shared" si="3"/>
        <v>1.7100000000000001E-2</v>
      </c>
      <c r="Q6" s="148"/>
      <c r="R6" s="5"/>
      <c r="V6" s="5"/>
    </row>
    <row r="7" spans="1:22">
      <c r="A7" s="294" t="s">
        <v>2</v>
      </c>
      <c r="B7" s="300"/>
      <c r="C7" s="282"/>
      <c r="D7" s="282"/>
      <c r="E7" s="301"/>
      <c r="F7" s="310">
        <f t="shared" si="0"/>
        <v>0</v>
      </c>
      <c r="G7" s="300">
        <v>0.01</v>
      </c>
      <c r="H7" s="282">
        <v>0.08</v>
      </c>
      <c r="I7" s="282">
        <v>0.01</v>
      </c>
      <c r="J7" s="301">
        <v>4.2000000000000003E-2</v>
      </c>
      <c r="K7" s="311">
        <f t="shared" si="1"/>
        <v>0.14199999999999999</v>
      </c>
      <c r="L7" s="300">
        <f t="shared" si="2"/>
        <v>0.01</v>
      </c>
      <c r="M7" s="282">
        <f t="shared" si="2"/>
        <v>0.08</v>
      </c>
      <c r="N7" s="282">
        <f t="shared" si="2"/>
        <v>0.01</v>
      </c>
      <c r="O7" s="301">
        <f t="shared" si="2"/>
        <v>4.2000000000000003E-2</v>
      </c>
      <c r="P7" s="321">
        <f t="shared" si="3"/>
        <v>0.14199999999999999</v>
      </c>
      <c r="Q7" s="148"/>
      <c r="R7" s="5"/>
      <c r="V7" s="5"/>
    </row>
    <row r="8" spans="1:22">
      <c r="A8" s="294" t="s">
        <v>16</v>
      </c>
      <c r="B8" s="300"/>
      <c r="C8" s="282">
        <v>6.0000000000000001E-3</v>
      </c>
      <c r="D8" s="282"/>
      <c r="E8" s="301">
        <v>1.4800000000000001E-2</v>
      </c>
      <c r="F8" s="311">
        <f t="shared" si="0"/>
        <v>2.0799999999999999E-2</v>
      </c>
      <c r="G8" s="300">
        <v>9.4999999999999998E-3</v>
      </c>
      <c r="H8" s="282">
        <v>2.4E-2</v>
      </c>
      <c r="I8" s="283"/>
      <c r="J8" s="301">
        <v>1.26E-2</v>
      </c>
      <c r="K8" s="311">
        <f t="shared" si="1"/>
        <v>4.6100000000000002E-2</v>
      </c>
      <c r="L8" s="300">
        <f t="shared" si="2"/>
        <v>9.4999999999999998E-3</v>
      </c>
      <c r="M8" s="282">
        <f t="shared" si="2"/>
        <v>0.03</v>
      </c>
      <c r="N8" s="284">
        <f t="shared" si="2"/>
        <v>0</v>
      </c>
      <c r="O8" s="301">
        <f t="shared" si="2"/>
        <v>2.7400000000000001E-2</v>
      </c>
      <c r="P8" s="321">
        <f t="shared" si="3"/>
        <v>6.6900000000000001E-2</v>
      </c>
      <c r="Q8" s="148"/>
      <c r="R8" s="5"/>
      <c r="V8" s="5"/>
    </row>
    <row r="9" spans="1:22">
      <c r="A9" s="294" t="s">
        <v>4</v>
      </c>
      <c r="B9" s="300"/>
      <c r="C9" s="282"/>
      <c r="D9" s="282"/>
      <c r="E9" s="301"/>
      <c r="F9" s="310">
        <f t="shared" si="0"/>
        <v>0</v>
      </c>
      <c r="G9" s="300">
        <v>3.48E-3</v>
      </c>
      <c r="H9" s="282">
        <v>8.3000000000000004E-2</v>
      </c>
      <c r="I9" s="282">
        <v>0</v>
      </c>
      <c r="J9" s="301">
        <v>0.04</v>
      </c>
      <c r="K9" s="311">
        <f t="shared" si="1"/>
        <v>0.12648000000000001</v>
      </c>
      <c r="L9" s="300">
        <f t="shared" si="2"/>
        <v>3.48E-3</v>
      </c>
      <c r="M9" s="282">
        <f t="shared" si="2"/>
        <v>8.3000000000000004E-2</v>
      </c>
      <c r="N9" s="282">
        <f t="shared" si="2"/>
        <v>0</v>
      </c>
      <c r="O9" s="301">
        <f t="shared" si="2"/>
        <v>0.04</v>
      </c>
      <c r="P9" s="321">
        <f t="shared" si="3"/>
        <v>0.12648000000000001</v>
      </c>
      <c r="Q9" s="148"/>
      <c r="R9" s="5"/>
      <c r="V9" s="5"/>
    </row>
    <row r="10" spans="1:22">
      <c r="A10" s="294" t="s">
        <v>8</v>
      </c>
      <c r="B10" s="300"/>
      <c r="C10" s="282"/>
      <c r="D10" s="282"/>
      <c r="E10" s="302">
        <v>0.01</v>
      </c>
      <c r="F10" s="311">
        <f t="shared" si="0"/>
        <v>0.01</v>
      </c>
      <c r="G10" s="300">
        <v>3.3E-3</v>
      </c>
      <c r="H10" s="282">
        <v>0.03</v>
      </c>
      <c r="I10" s="282">
        <v>1.4999999999999999E-2</v>
      </c>
      <c r="J10" s="301">
        <v>0.06</v>
      </c>
      <c r="K10" s="311">
        <f t="shared" si="1"/>
        <v>0.10829999999999999</v>
      </c>
      <c r="L10" s="300">
        <f t="shared" si="2"/>
        <v>3.3E-3</v>
      </c>
      <c r="M10" s="282">
        <f t="shared" si="2"/>
        <v>0.03</v>
      </c>
      <c r="N10" s="282">
        <f t="shared" si="2"/>
        <v>1.4999999999999999E-2</v>
      </c>
      <c r="O10" s="301">
        <f t="shared" si="2"/>
        <v>6.9999999999999993E-2</v>
      </c>
      <c r="P10" s="321">
        <f t="shared" si="3"/>
        <v>0.11829999999999999</v>
      </c>
      <c r="Q10" s="148"/>
      <c r="R10" s="5"/>
      <c r="V10" s="5"/>
    </row>
    <row r="11" spans="1:22">
      <c r="A11" s="294" t="s">
        <v>9</v>
      </c>
      <c r="B11" s="300"/>
      <c r="C11" s="282"/>
      <c r="D11" s="282">
        <v>5.0000000000000001E-3</v>
      </c>
      <c r="E11" s="301"/>
      <c r="F11" s="312">
        <f t="shared" ref="F11:F24" si="4">+SUM(B11:E11)</f>
        <v>5.0000000000000001E-3</v>
      </c>
      <c r="G11" s="300">
        <v>1.2E-2</v>
      </c>
      <c r="H11" s="282"/>
      <c r="I11" s="282">
        <v>0.01</v>
      </c>
      <c r="J11" s="301"/>
      <c r="K11" s="311">
        <f t="shared" ref="K11:K24" si="5">+SUM(G11:J11)</f>
        <v>2.1999999999999999E-2</v>
      </c>
      <c r="L11" s="300">
        <f t="shared" si="2"/>
        <v>1.2E-2</v>
      </c>
      <c r="M11" s="284">
        <f t="shared" si="2"/>
        <v>0</v>
      </c>
      <c r="N11" s="282">
        <f t="shared" si="2"/>
        <v>1.4999999999999999E-2</v>
      </c>
      <c r="O11" s="317">
        <f t="shared" si="2"/>
        <v>0</v>
      </c>
      <c r="P11" s="321">
        <f t="shared" si="3"/>
        <v>2.7E-2</v>
      </c>
      <c r="Q11" s="148"/>
      <c r="R11" s="5"/>
      <c r="V11" s="5"/>
    </row>
    <row r="12" spans="1:22">
      <c r="A12" s="295" t="s">
        <v>13</v>
      </c>
      <c r="B12" s="303"/>
      <c r="C12" s="285">
        <v>0.02</v>
      </c>
      <c r="D12" s="285"/>
      <c r="E12" s="304">
        <f>0.0035+0.001+0.0036</f>
        <v>8.0999999999999996E-3</v>
      </c>
      <c r="F12" s="312">
        <f t="shared" si="4"/>
        <v>2.81E-2</v>
      </c>
      <c r="G12" s="303">
        <v>5.4999999999999997E-3</v>
      </c>
      <c r="H12" s="285">
        <v>0.01</v>
      </c>
      <c r="I12" s="285"/>
      <c r="J12" s="304">
        <f>0.0035+0.0044</f>
        <v>7.9000000000000008E-3</v>
      </c>
      <c r="K12" s="312">
        <f t="shared" si="5"/>
        <v>2.3400000000000001E-2</v>
      </c>
      <c r="L12" s="303">
        <f t="shared" si="2"/>
        <v>5.4999999999999997E-3</v>
      </c>
      <c r="M12" s="285">
        <f t="shared" si="2"/>
        <v>0.03</v>
      </c>
      <c r="N12" s="285">
        <f t="shared" si="2"/>
        <v>0</v>
      </c>
      <c r="O12" s="304">
        <f t="shared" si="2"/>
        <v>1.6E-2</v>
      </c>
      <c r="P12" s="321">
        <f t="shared" si="3"/>
        <v>5.1499999999999997E-2</v>
      </c>
      <c r="Q12" s="148"/>
      <c r="R12" s="5"/>
      <c r="V12" s="5"/>
    </row>
    <row r="13" spans="1:22">
      <c r="A13" s="294" t="s">
        <v>11</v>
      </c>
      <c r="B13" s="300">
        <v>0.01</v>
      </c>
      <c r="C13" s="282"/>
      <c r="D13" s="282"/>
      <c r="E13" s="301"/>
      <c r="F13" s="312">
        <f t="shared" si="4"/>
        <v>0.01</v>
      </c>
      <c r="G13" s="315">
        <v>0.03</v>
      </c>
      <c r="H13" s="282"/>
      <c r="I13" s="282">
        <v>0.01</v>
      </c>
      <c r="J13" s="302">
        <v>0.01</v>
      </c>
      <c r="K13" s="311">
        <f t="shared" si="5"/>
        <v>0.05</v>
      </c>
      <c r="L13" s="300">
        <f t="shared" si="2"/>
        <v>0.04</v>
      </c>
      <c r="M13" s="284">
        <f t="shared" si="2"/>
        <v>0</v>
      </c>
      <c r="N13" s="282">
        <f t="shared" si="2"/>
        <v>0.01</v>
      </c>
      <c r="O13" s="301">
        <f t="shared" si="2"/>
        <v>0.01</v>
      </c>
      <c r="P13" s="321">
        <f t="shared" si="3"/>
        <v>6.0000000000000005E-2</v>
      </c>
      <c r="Q13" s="148"/>
      <c r="R13" s="5"/>
      <c r="V13" s="5"/>
    </row>
    <row r="14" spans="1:22">
      <c r="A14" s="294" t="s">
        <v>15</v>
      </c>
      <c r="B14" s="300"/>
      <c r="C14" s="282"/>
      <c r="D14" s="282"/>
      <c r="E14" s="301">
        <v>1.0952893593127712E-2</v>
      </c>
      <c r="F14" s="312">
        <f t="shared" si="4"/>
        <v>1.0952893593127712E-2</v>
      </c>
      <c r="G14" s="300">
        <v>1.4603858124170282E-3</v>
      </c>
      <c r="H14" s="282"/>
      <c r="I14" s="282">
        <v>7.3019290620851404E-3</v>
      </c>
      <c r="J14" s="301">
        <v>1.0952893593127712E-2</v>
      </c>
      <c r="K14" s="311">
        <f t="shared" si="5"/>
        <v>1.9715208467629881E-2</v>
      </c>
      <c r="L14" s="300">
        <f t="shared" si="2"/>
        <v>1.4603858124170282E-3</v>
      </c>
      <c r="M14" s="284">
        <f t="shared" si="2"/>
        <v>0</v>
      </c>
      <c r="N14" s="282">
        <f t="shared" si="2"/>
        <v>7.3019290620851404E-3</v>
      </c>
      <c r="O14" s="301">
        <f t="shared" si="2"/>
        <v>2.1905787186255424E-2</v>
      </c>
      <c r="P14" s="321">
        <f t="shared" si="3"/>
        <v>3.0668102060757593E-2</v>
      </c>
      <c r="Q14" s="148"/>
      <c r="R14" s="5"/>
      <c r="V14" s="5"/>
    </row>
    <row r="15" spans="1:22">
      <c r="A15" s="294" t="s">
        <v>1</v>
      </c>
      <c r="B15" s="300"/>
      <c r="C15" s="282"/>
      <c r="D15" s="282"/>
      <c r="E15" s="301">
        <v>4.2500000000000003E-2</v>
      </c>
      <c r="F15" s="312">
        <f t="shared" si="4"/>
        <v>4.2500000000000003E-2</v>
      </c>
      <c r="G15" s="300"/>
      <c r="H15" s="282"/>
      <c r="I15" s="282">
        <v>0.03</v>
      </c>
      <c r="J15" s="301">
        <v>6.5000000000000002E-2</v>
      </c>
      <c r="K15" s="311">
        <f t="shared" si="5"/>
        <v>9.5000000000000001E-2</v>
      </c>
      <c r="L15" s="316">
        <f t="shared" si="2"/>
        <v>0</v>
      </c>
      <c r="M15" s="284">
        <f t="shared" si="2"/>
        <v>0</v>
      </c>
      <c r="N15" s="282">
        <f t="shared" si="2"/>
        <v>0.03</v>
      </c>
      <c r="O15" s="301">
        <f t="shared" si="2"/>
        <v>0.10750000000000001</v>
      </c>
      <c r="P15" s="321">
        <f t="shared" si="3"/>
        <v>0.13750000000000001</v>
      </c>
      <c r="Q15" s="148"/>
      <c r="R15" s="5"/>
      <c r="V15" s="5"/>
    </row>
    <row r="16" spans="1:22">
      <c r="A16" s="296" t="s">
        <v>17</v>
      </c>
      <c r="B16" s="305"/>
      <c r="C16" s="286"/>
      <c r="D16" s="286"/>
      <c r="E16" s="306"/>
      <c r="F16" s="313">
        <f t="shared" si="4"/>
        <v>0</v>
      </c>
      <c r="G16" s="305">
        <v>1.9800000000000002E-2</v>
      </c>
      <c r="H16" s="286"/>
      <c r="I16" s="286"/>
      <c r="J16" s="306">
        <v>0.06</v>
      </c>
      <c r="K16" s="311">
        <f t="shared" si="5"/>
        <v>7.9799999999999996E-2</v>
      </c>
      <c r="L16" s="305">
        <f t="shared" si="2"/>
        <v>1.9800000000000002E-2</v>
      </c>
      <c r="M16" s="287">
        <f t="shared" si="2"/>
        <v>0</v>
      </c>
      <c r="N16" s="287">
        <f t="shared" si="2"/>
        <v>0</v>
      </c>
      <c r="O16" s="306">
        <f t="shared" si="2"/>
        <v>0.06</v>
      </c>
      <c r="P16" s="321">
        <f t="shared" si="3"/>
        <v>7.9799999999999996E-2</v>
      </c>
      <c r="Q16" s="148"/>
      <c r="R16" s="5"/>
      <c r="V16" s="5"/>
    </row>
    <row r="17" spans="1:22">
      <c r="A17" s="294" t="s">
        <v>7</v>
      </c>
      <c r="B17" s="300"/>
      <c r="C17" s="282"/>
      <c r="D17" s="282"/>
      <c r="E17" s="301"/>
      <c r="F17" s="313">
        <f t="shared" si="4"/>
        <v>0</v>
      </c>
      <c r="G17" s="300">
        <v>1.4999999999999999E-2</v>
      </c>
      <c r="H17" s="282"/>
      <c r="I17" s="282">
        <v>0.02</v>
      </c>
      <c r="J17" s="301">
        <v>1.4999999999999999E-2</v>
      </c>
      <c r="K17" s="311">
        <f t="shared" si="5"/>
        <v>0.05</v>
      </c>
      <c r="L17" s="300">
        <f t="shared" si="2"/>
        <v>1.4999999999999999E-2</v>
      </c>
      <c r="M17" s="284">
        <f t="shared" si="2"/>
        <v>0</v>
      </c>
      <c r="N17" s="282">
        <f t="shared" si="2"/>
        <v>0.02</v>
      </c>
      <c r="O17" s="301">
        <f t="shared" si="2"/>
        <v>1.4999999999999999E-2</v>
      </c>
      <c r="P17" s="321">
        <f t="shared" si="3"/>
        <v>0.05</v>
      </c>
      <c r="Q17" s="148"/>
      <c r="R17" s="5"/>
      <c r="V17" s="5"/>
    </row>
    <row r="18" spans="1:22">
      <c r="A18" s="294" t="s">
        <v>5</v>
      </c>
      <c r="B18" s="300"/>
      <c r="C18" s="282"/>
      <c r="D18" s="282"/>
      <c r="E18" s="301">
        <v>1.2500000000000001E-2</v>
      </c>
      <c r="F18" s="312">
        <f t="shared" si="4"/>
        <v>1.2500000000000001E-2</v>
      </c>
      <c r="G18" s="300">
        <v>4.1999999999999997E-3</v>
      </c>
      <c r="H18" s="282"/>
      <c r="I18" s="282"/>
      <c r="J18" s="301">
        <v>1.4999999999999999E-2</v>
      </c>
      <c r="K18" s="311">
        <f t="shared" si="5"/>
        <v>1.9199999999999998E-2</v>
      </c>
      <c r="L18" s="300">
        <f t="shared" si="2"/>
        <v>4.1999999999999997E-3</v>
      </c>
      <c r="M18" s="284">
        <f t="shared" si="2"/>
        <v>0</v>
      </c>
      <c r="N18" s="284">
        <f t="shared" si="2"/>
        <v>0</v>
      </c>
      <c r="O18" s="301">
        <f t="shared" si="2"/>
        <v>2.75E-2</v>
      </c>
      <c r="P18" s="321">
        <f t="shared" si="3"/>
        <v>3.1699999999999999E-2</v>
      </c>
      <c r="Q18" s="148"/>
      <c r="R18" s="5"/>
      <c r="V18" s="5"/>
    </row>
    <row r="19" spans="1:22">
      <c r="A19" s="294" t="s">
        <v>19</v>
      </c>
      <c r="B19" s="300"/>
      <c r="C19" s="282"/>
      <c r="D19" s="282"/>
      <c r="E19" s="301"/>
      <c r="F19" s="313">
        <f t="shared" si="4"/>
        <v>0</v>
      </c>
      <c r="G19" s="300">
        <v>6.3E-3</v>
      </c>
      <c r="H19" s="282">
        <v>8.3299999999999999E-2</v>
      </c>
      <c r="I19" s="282"/>
      <c r="J19" s="301"/>
      <c r="K19" s="311">
        <f t="shared" si="5"/>
        <v>8.9599999999999999E-2</v>
      </c>
      <c r="L19" s="300">
        <f t="shared" si="2"/>
        <v>6.3E-3</v>
      </c>
      <c r="M19" s="282">
        <f t="shared" si="2"/>
        <v>8.3299999999999999E-2</v>
      </c>
      <c r="N19" s="284">
        <f t="shared" si="2"/>
        <v>0</v>
      </c>
      <c r="O19" s="317">
        <f t="shared" si="2"/>
        <v>0</v>
      </c>
      <c r="P19" s="321">
        <f t="shared" si="3"/>
        <v>8.9599999999999999E-2</v>
      </c>
      <c r="Q19" s="148"/>
      <c r="R19" s="5"/>
      <c r="V19" s="5"/>
    </row>
    <row r="20" spans="1:22">
      <c r="A20" s="294" t="s">
        <v>6</v>
      </c>
      <c r="B20" s="300"/>
      <c r="C20" s="282"/>
      <c r="D20" s="282"/>
      <c r="E20" s="301"/>
      <c r="F20" s="313">
        <f t="shared" si="4"/>
        <v>0</v>
      </c>
      <c r="G20" s="300"/>
      <c r="H20" s="282"/>
      <c r="I20" s="282">
        <v>0.01</v>
      </c>
      <c r="J20" s="301"/>
      <c r="K20" s="311">
        <f t="shared" si="5"/>
        <v>0.01</v>
      </c>
      <c r="L20" s="316">
        <f t="shared" si="2"/>
        <v>0</v>
      </c>
      <c r="M20" s="284">
        <f t="shared" si="2"/>
        <v>0</v>
      </c>
      <c r="N20" s="282">
        <f t="shared" si="2"/>
        <v>0.01</v>
      </c>
      <c r="O20" s="317">
        <f t="shared" si="2"/>
        <v>0</v>
      </c>
      <c r="P20" s="321">
        <f t="shared" si="3"/>
        <v>0.01</v>
      </c>
      <c r="Q20" s="148"/>
      <c r="R20" s="5"/>
      <c r="V20" s="5"/>
    </row>
    <row r="21" spans="1:22">
      <c r="A21" s="294" t="s">
        <v>12</v>
      </c>
      <c r="B21" s="300"/>
      <c r="C21" s="282"/>
      <c r="D21" s="282"/>
      <c r="E21" s="301"/>
      <c r="F21" s="313">
        <f t="shared" si="4"/>
        <v>0</v>
      </c>
      <c r="G21" s="300"/>
      <c r="H21" s="282"/>
      <c r="I21" s="282">
        <v>0.01</v>
      </c>
      <c r="J21" s="301"/>
      <c r="K21" s="311">
        <f t="shared" si="5"/>
        <v>0.01</v>
      </c>
      <c r="L21" s="316">
        <f t="shared" si="2"/>
        <v>0</v>
      </c>
      <c r="M21" s="284">
        <f t="shared" si="2"/>
        <v>0</v>
      </c>
      <c r="N21" s="282">
        <f t="shared" si="2"/>
        <v>0.01</v>
      </c>
      <c r="O21" s="317">
        <f t="shared" si="2"/>
        <v>0</v>
      </c>
      <c r="P21" s="321">
        <f t="shared" si="3"/>
        <v>0.01</v>
      </c>
      <c r="Q21" s="148"/>
      <c r="R21" s="5"/>
      <c r="V21" s="5"/>
    </row>
    <row r="22" spans="1:22">
      <c r="A22" s="294" t="s">
        <v>67</v>
      </c>
      <c r="B22" s="300"/>
      <c r="C22" s="282"/>
      <c r="D22" s="282"/>
      <c r="E22" s="301"/>
      <c r="F22" s="313">
        <f t="shared" si="4"/>
        <v>0</v>
      </c>
      <c r="G22" s="316"/>
      <c r="H22" s="284"/>
      <c r="I22" s="284"/>
      <c r="J22" s="317"/>
      <c r="K22" s="310">
        <f t="shared" si="5"/>
        <v>0</v>
      </c>
      <c r="L22" s="316">
        <f t="shared" si="2"/>
        <v>0</v>
      </c>
      <c r="M22" s="284">
        <f t="shared" si="2"/>
        <v>0</v>
      </c>
      <c r="N22" s="284">
        <f t="shared" si="2"/>
        <v>0</v>
      </c>
      <c r="O22" s="317">
        <f t="shared" si="2"/>
        <v>0</v>
      </c>
      <c r="P22" s="322">
        <f t="shared" si="3"/>
        <v>0</v>
      </c>
      <c r="Q22" s="148"/>
      <c r="R22" s="5"/>
      <c r="V22" s="5"/>
    </row>
    <row r="23" spans="1:22">
      <c r="A23" s="294" t="s">
        <v>14</v>
      </c>
      <c r="B23" s="300"/>
      <c r="C23" s="282"/>
      <c r="D23" s="282"/>
      <c r="E23" s="301">
        <v>1.25E-3</v>
      </c>
      <c r="F23" s="312">
        <f t="shared" si="4"/>
        <v>1.25E-3</v>
      </c>
      <c r="G23" s="300">
        <v>6.9000000000000006E-2</v>
      </c>
      <c r="H23" s="282"/>
      <c r="I23" s="282"/>
      <c r="J23" s="301">
        <v>1.25E-3</v>
      </c>
      <c r="K23" s="311">
        <f t="shared" si="5"/>
        <v>7.0250000000000007E-2</v>
      </c>
      <c r="L23" s="300">
        <f t="shared" si="2"/>
        <v>6.9000000000000006E-2</v>
      </c>
      <c r="M23" s="284">
        <f t="shared" si="2"/>
        <v>0</v>
      </c>
      <c r="N23" s="284">
        <f t="shared" si="2"/>
        <v>0</v>
      </c>
      <c r="O23" s="301">
        <f t="shared" si="2"/>
        <v>2.5000000000000001E-3</v>
      </c>
      <c r="P23" s="321">
        <f t="shared" si="3"/>
        <v>7.1500000000000008E-2</v>
      </c>
      <c r="Q23" s="148"/>
      <c r="V23" s="5"/>
    </row>
    <row r="24" spans="1:22" ht="15.75" thickBot="1">
      <c r="A24" s="297" t="s">
        <v>10</v>
      </c>
      <c r="B24" s="307"/>
      <c r="C24" s="292"/>
      <c r="D24" s="292">
        <v>5.0000000000000001E-3</v>
      </c>
      <c r="E24" s="308">
        <v>1.4999999999999999E-2</v>
      </c>
      <c r="F24" s="314">
        <f t="shared" si="4"/>
        <v>0.02</v>
      </c>
      <c r="G24" s="307">
        <v>7.5249999999999996E-3</v>
      </c>
      <c r="H24" s="292">
        <v>0.02</v>
      </c>
      <c r="I24" s="292">
        <v>0.02</v>
      </c>
      <c r="J24" s="308">
        <v>0.02</v>
      </c>
      <c r="K24" s="319">
        <f t="shared" si="5"/>
        <v>6.7525000000000002E-2</v>
      </c>
      <c r="L24" s="307">
        <f t="shared" si="2"/>
        <v>7.5249999999999996E-3</v>
      </c>
      <c r="M24" s="292">
        <f t="shared" si="2"/>
        <v>0.02</v>
      </c>
      <c r="N24" s="292">
        <f t="shared" si="2"/>
        <v>2.5000000000000001E-2</v>
      </c>
      <c r="O24" s="308">
        <f t="shared" si="2"/>
        <v>3.5000000000000003E-2</v>
      </c>
      <c r="P24" s="323">
        <f t="shared" si="3"/>
        <v>8.7525000000000006E-2</v>
      </c>
      <c r="Q24" s="277"/>
      <c r="V24" s="5"/>
    </row>
  </sheetData>
  <mergeCells count="3">
    <mergeCell ref="B3:F3"/>
    <mergeCell ref="G3:K3"/>
    <mergeCell ref="L3:P3"/>
  </mergeCells>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ColWidth="9.140625" defaultRowHeight="15"/>
  <cols>
    <col min="1" max="1" width="16.42578125" style="273" bestFit="1" customWidth="1"/>
    <col min="2" max="2" width="43.140625" style="271" bestFit="1" customWidth="1"/>
    <col min="3" max="3" width="61.140625" style="271" customWidth="1"/>
    <col min="4" max="16384" width="9.140625" style="271"/>
  </cols>
  <sheetData>
    <row r="1" spans="1:4">
      <c r="A1" s="353" t="s">
        <v>222</v>
      </c>
    </row>
    <row r="2" spans="1:4" ht="15.75" thickBot="1"/>
    <row r="3" spans="1:4" ht="15.75" thickBot="1">
      <c r="A3" s="331"/>
      <c r="B3" s="332" t="s">
        <v>183</v>
      </c>
      <c r="C3" s="333" t="s">
        <v>184</v>
      </c>
    </row>
    <row r="4" spans="1:4" ht="25.5">
      <c r="A4" s="334" t="s">
        <v>142</v>
      </c>
      <c r="B4" s="330"/>
      <c r="C4" s="335" t="s">
        <v>185</v>
      </c>
    </row>
    <row r="5" spans="1:4">
      <c r="A5" s="336" t="s">
        <v>144</v>
      </c>
      <c r="B5" s="325"/>
      <c r="C5" s="337" t="s">
        <v>186</v>
      </c>
    </row>
    <row r="6" spans="1:4" ht="82.5" customHeight="1">
      <c r="A6" s="336" t="s">
        <v>146</v>
      </c>
      <c r="B6" s="325"/>
      <c r="C6" s="338" t="s">
        <v>187</v>
      </c>
    </row>
    <row r="7" spans="1:4" ht="38.25">
      <c r="A7" s="336" t="s">
        <v>147</v>
      </c>
      <c r="B7" s="326" t="s">
        <v>188</v>
      </c>
      <c r="C7" s="338" t="s">
        <v>189</v>
      </c>
    </row>
    <row r="8" spans="1:4" ht="75" customHeight="1">
      <c r="A8" s="336" t="s">
        <v>175</v>
      </c>
      <c r="B8" s="325"/>
      <c r="C8" s="338" t="s">
        <v>190</v>
      </c>
    </row>
    <row r="9" spans="1:4" ht="76.5">
      <c r="A9" s="336" t="s">
        <v>149</v>
      </c>
      <c r="B9" s="325" t="s">
        <v>191</v>
      </c>
      <c r="C9" s="338" t="s">
        <v>192</v>
      </c>
      <c r="D9" s="272"/>
    </row>
    <row r="10" spans="1:4" ht="51">
      <c r="A10" s="336" t="s">
        <v>151</v>
      </c>
      <c r="B10" s="326" t="s">
        <v>193</v>
      </c>
      <c r="C10" s="338" t="s">
        <v>194</v>
      </c>
      <c r="D10" s="272"/>
    </row>
    <row r="11" spans="1:4" ht="38.25">
      <c r="A11" s="336" t="s">
        <v>153</v>
      </c>
      <c r="B11" s="325" t="s">
        <v>195</v>
      </c>
      <c r="C11" s="338" t="s">
        <v>196</v>
      </c>
      <c r="D11" s="272"/>
    </row>
    <row r="12" spans="1:4" ht="39">
      <c r="A12" s="336" t="s">
        <v>154</v>
      </c>
      <c r="B12" s="325" t="s">
        <v>197</v>
      </c>
      <c r="C12" s="339" t="s">
        <v>198</v>
      </c>
      <c r="D12" s="272"/>
    </row>
    <row r="13" spans="1:4" ht="39">
      <c r="A13" s="336" t="s">
        <v>155</v>
      </c>
      <c r="B13" s="326" t="s">
        <v>199</v>
      </c>
      <c r="C13" s="339" t="s">
        <v>200</v>
      </c>
      <c r="D13" s="272"/>
    </row>
    <row r="14" spans="1:4" ht="39">
      <c r="A14" s="336" t="s">
        <v>156</v>
      </c>
      <c r="B14" s="328"/>
      <c r="C14" s="339" t="s">
        <v>201</v>
      </c>
    </row>
    <row r="15" spans="1:4" ht="39">
      <c r="A15" s="336" t="s">
        <v>158</v>
      </c>
      <c r="B15" s="329"/>
      <c r="C15" s="339" t="s">
        <v>202</v>
      </c>
      <c r="D15" s="271" t="s">
        <v>203</v>
      </c>
    </row>
    <row r="16" spans="1:4" ht="26.25">
      <c r="A16" s="336" t="s">
        <v>160</v>
      </c>
      <c r="B16" s="327" t="s">
        <v>204</v>
      </c>
      <c r="C16" s="339" t="s">
        <v>205</v>
      </c>
    </row>
    <row r="17" spans="1:3" ht="26.25">
      <c r="A17" s="336" t="s">
        <v>206</v>
      </c>
      <c r="B17" s="329"/>
      <c r="C17" s="339" t="s">
        <v>207</v>
      </c>
    </row>
    <row r="18" spans="1:3">
      <c r="A18" s="336" t="s">
        <v>162</v>
      </c>
      <c r="B18" s="328"/>
      <c r="C18" s="340" t="s">
        <v>208</v>
      </c>
    </row>
    <row r="19" spans="1:3" ht="26.25">
      <c r="A19" s="336" t="s">
        <v>209</v>
      </c>
      <c r="B19" s="328" t="s">
        <v>210</v>
      </c>
      <c r="C19" s="339" t="s">
        <v>211</v>
      </c>
    </row>
    <row r="20" spans="1:3">
      <c r="A20" s="336" t="s">
        <v>152</v>
      </c>
      <c r="B20" s="328"/>
      <c r="C20" s="340" t="s">
        <v>212</v>
      </c>
    </row>
    <row r="21" spans="1:3" ht="26.25">
      <c r="A21" s="336" t="s">
        <v>167</v>
      </c>
      <c r="B21" s="328" t="s">
        <v>213</v>
      </c>
      <c r="C21" s="339" t="s">
        <v>214</v>
      </c>
    </row>
    <row r="22" spans="1:3" ht="52.5" thickBot="1">
      <c r="A22" s="341" t="s">
        <v>168</v>
      </c>
      <c r="B22" s="342" t="s">
        <v>215</v>
      </c>
      <c r="C22" s="343" t="s">
        <v>216</v>
      </c>
    </row>
    <row r="23" spans="1:3">
      <c r="B23" s="274"/>
      <c r="C23" s="274"/>
    </row>
    <row r="24" spans="1:3">
      <c r="B24" s="274"/>
      <c r="C24" s="274"/>
    </row>
    <row r="25" spans="1:3">
      <c r="B25" s="274"/>
      <c r="C25" s="274"/>
    </row>
    <row r="26" spans="1:3">
      <c r="B26" s="274"/>
      <c r="C26" s="274"/>
    </row>
    <row r="27" spans="1:3">
      <c r="B27" s="274"/>
      <c r="C27" s="274"/>
    </row>
  </sheetData>
  <pageMargins left="0.7" right="0.7" top="0.75" bottom="0.75" header="0.3" footer="0.3"/>
  <pageSetup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election activeCell="E33" sqref="E33"/>
    </sheetView>
  </sheetViews>
  <sheetFormatPr defaultColWidth="9.140625" defaultRowHeight="15"/>
  <cols>
    <col min="1" max="1" width="17.42578125" customWidth="1"/>
    <col min="2" max="2" width="15.28515625" customWidth="1"/>
    <col min="3" max="3" width="10.5703125" customWidth="1"/>
    <col min="4" max="4" width="10.85546875" customWidth="1"/>
    <col min="5" max="5" width="10.140625" customWidth="1"/>
    <col min="8" max="9" width="9.5703125" bestFit="1" customWidth="1"/>
  </cols>
  <sheetData>
    <row r="1" spans="1:10" ht="15.75">
      <c r="A1" s="230" t="s">
        <v>169</v>
      </c>
    </row>
    <row r="2" spans="1:10" ht="16.5" thickBot="1">
      <c r="A2" s="231" t="s">
        <v>170</v>
      </c>
    </row>
    <row r="3" spans="1:10" ht="39" thickBot="1">
      <c r="A3" s="232" t="s">
        <v>132</v>
      </c>
      <c r="B3" s="232" t="s">
        <v>171</v>
      </c>
      <c r="C3" s="232" t="s">
        <v>172</v>
      </c>
      <c r="D3" s="232" t="s">
        <v>173</v>
      </c>
      <c r="E3" s="232" t="s">
        <v>174</v>
      </c>
    </row>
    <row r="4" spans="1:10">
      <c r="A4" s="233" t="s">
        <v>142</v>
      </c>
      <c r="B4" s="234">
        <v>150</v>
      </c>
      <c r="C4" s="234">
        <v>60</v>
      </c>
      <c r="D4" s="235">
        <v>6094.7356539803914</v>
      </c>
      <c r="E4" s="235">
        <f>+D4/5</f>
        <v>1218.9471307960782</v>
      </c>
      <c r="H4" s="49"/>
      <c r="I4" s="49"/>
      <c r="J4" s="236"/>
    </row>
    <row r="5" spans="1:10">
      <c r="A5" s="233" t="s">
        <v>144</v>
      </c>
      <c r="B5" s="234">
        <v>150</v>
      </c>
      <c r="C5" s="234">
        <v>90</v>
      </c>
      <c r="D5" s="235">
        <v>2930.5147479681</v>
      </c>
      <c r="E5" s="235">
        <f t="shared" ref="E5:E23" si="0">+D5/5</f>
        <v>586.10294959362</v>
      </c>
      <c r="H5" s="49"/>
      <c r="I5" s="49"/>
      <c r="J5" s="236"/>
    </row>
    <row r="6" spans="1:10">
      <c r="A6" s="233" t="s">
        <v>146</v>
      </c>
      <c r="B6" s="234">
        <v>58</v>
      </c>
      <c r="C6" s="234">
        <v>42</v>
      </c>
      <c r="D6" s="235">
        <v>1348.8000798948055</v>
      </c>
      <c r="E6" s="235">
        <f t="shared" si="0"/>
        <v>269.76001597896112</v>
      </c>
      <c r="H6" s="49"/>
      <c r="I6" s="49"/>
      <c r="J6" s="236"/>
    </row>
    <row r="7" spans="1:10">
      <c r="A7" s="233" t="s">
        <v>147</v>
      </c>
      <c r="B7" s="234">
        <v>150</v>
      </c>
      <c r="C7" s="234">
        <v>30</v>
      </c>
      <c r="D7" s="235">
        <v>3585.1639655296285</v>
      </c>
      <c r="E7" s="235">
        <f t="shared" si="0"/>
        <v>717.03279310592575</v>
      </c>
      <c r="H7" s="49"/>
      <c r="I7" s="49"/>
      <c r="J7" s="236"/>
    </row>
    <row r="8" spans="1:10">
      <c r="A8" s="233" t="s">
        <v>175</v>
      </c>
      <c r="B8" s="234">
        <v>110</v>
      </c>
      <c r="C8" s="234">
        <v>8</v>
      </c>
      <c r="D8" s="235">
        <v>1937.2083871466193</v>
      </c>
      <c r="E8" s="235">
        <f t="shared" si="0"/>
        <v>387.44167742932387</v>
      </c>
      <c r="H8" s="49"/>
      <c r="I8" s="49"/>
      <c r="J8" s="236"/>
    </row>
    <row r="9" spans="1:10">
      <c r="A9" s="233" t="s">
        <v>149</v>
      </c>
      <c r="B9" s="234">
        <v>106</v>
      </c>
      <c r="C9" s="234">
        <v>30</v>
      </c>
      <c r="D9" s="235">
        <v>3477.4705735054094</v>
      </c>
      <c r="E9" s="235">
        <f t="shared" si="0"/>
        <v>695.49411470108191</v>
      </c>
      <c r="H9" s="49"/>
      <c r="I9" s="49"/>
      <c r="J9" s="236"/>
    </row>
    <row r="10" spans="1:10">
      <c r="A10" s="233" t="s">
        <v>150</v>
      </c>
      <c r="B10" s="234">
        <v>115</v>
      </c>
      <c r="C10" s="234">
        <v>28</v>
      </c>
      <c r="D10" s="235">
        <v>1604.9133996990299</v>
      </c>
      <c r="E10" s="235">
        <f t="shared" si="0"/>
        <v>320.98267993980596</v>
      </c>
      <c r="H10" s="49"/>
      <c r="I10" s="49"/>
      <c r="J10" s="236"/>
    </row>
    <row r="11" spans="1:10">
      <c r="A11" s="233" t="s">
        <v>151</v>
      </c>
      <c r="B11" s="234">
        <v>150</v>
      </c>
      <c r="C11" s="237"/>
      <c r="D11" s="235">
        <v>2851.3075965130756</v>
      </c>
      <c r="E11" s="235">
        <f t="shared" si="0"/>
        <v>570.26151930261517</v>
      </c>
      <c r="H11" s="49"/>
      <c r="I11" s="49"/>
      <c r="J11" s="236"/>
    </row>
    <row r="12" spans="1:10">
      <c r="A12" s="233" t="s">
        <v>152</v>
      </c>
      <c r="B12" s="234">
        <v>150</v>
      </c>
      <c r="C12" s="237"/>
      <c r="D12" s="235">
        <v>1888.9105004306871</v>
      </c>
      <c r="E12" s="235">
        <f t="shared" si="0"/>
        <v>377.7821000861374</v>
      </c>
      <c r="H12" s="49"/>
      <c r="I12" s="49"/>
      <c r="J12" s="236"/>
    </row>
    <row r="13" spans="1:10">
      <c r="A13" s="233" t="s">
        <v>153</v>
      </c>
      <c r="B13" s="234">
        <v>150</v>
      </c>
      <c r="C13" s="237"/>
      <c r="D13" s="235">
        <v>3114.4798400972309</v>
      </c>
      <c r="E13" s="235">
        <f t="shared" si="0"/>
        <v>622.89596801944617</v>
      </c>
      <c r="H13" s="49"/>
      <c r="I13" s="49"/>
      <c r="J13" s="236"/>
    </row>
    <row r="14" spans="1:10">
      <c r="A14" s="233" t="s">
        <v>154</v>
      </c>
      <c r="B14" s="234">
        <v>150</v>
      </c>
      <c r="C14" s="234">
        <v>30</v>
      </c>
      <c r="D14" s="235">
        <v>3983.3072290305277</v>
      </c>
      <c r="E14" s="235">
        <f t="shared" si="0"/>
        <v>796.66144580610558</v>
      </c>
      <c r="H14" s="49"/>
      <c r="I14" s="49"/>
      <c r="J14" s="236"/>
    </row>
    <row r="15" spans="1:10">
      <c r="A15" s="233" t="s">
        <v>155</v>
      </c>
      <c r="B15" s="234">
        <v>70</v>
      </c>
      <c r="C15" s="234">
        <v>28</v>
      </c>
      <c r="D15" s="235">
        <v>1224.5873544064973</v>
      </c>
      <c r="E15" s="235">
        <f t="shared" si="0"/>
        <v>244.91747088129947</v>
      </c>
      <c r="H15" s="49"/>
      <c r="I15" s="49"/>
      <c r="J15" s="236"/>
    </row>
    <row r="16" spans="1:10">
      <c r="A16" s="233" t="s">
        <v>156</v>
      </c>
      <c r="B16" s="234">
        <v>190</v>
      </c>
      <c r="C16" s="237"/>
      <c r="D16" s="235">
        <v>1579.7149826678651</v>
      </c>
      <c r="E16" s="235">
        <f t="shared" si="0"/>
        <v>315.94299653357302</v>
      </c>
      <c r="H16" s="49"/>
      <c r="I16" s="49"/>
      <c r="J16" s="236"/>
    </row>
    <row r="17" spans="1:10">
      <c r="A17" s="233" t="s">
        <v>176</v>
      </c>
      <c r="B17" s="234">
        <v>130</v>
      </c>
      <c r="C17" s="237"/>
      <c r="D17" s="235">
        <v>1732.4777062578994</v>
      </c>
      <c r="E17" s="235">
        <f t="shared" si="0"/>
        <v>346.49554125157988</v>
      </c>
      <c r="H17" s="49"/>
      <c r="I17" s="49"/>
      <c r="J17" s="236"/>
    </row>
    <row r="18" spans="1:10">
      <c r="A18" s="233" t="s">
        <v>160</v>
      </c>
      <c r="B18" s="234">
        <v>119</v>
      </c>
      <c r="C18" s="237"/>
      <c r="D18" s="235">
        <v>3039.9851906701224</v>
      </c>
      <c r="E18" s="235">
        <f t="shared" si="0"/>
        <v>607.99703813402448</v>
      </c>
      <c r="H18" s="49"/>
      <c r="I18" s="49"/>
      <c r="J18" s="236"/>
    </row>
    <row r="19" spans="1:10">
      <c r="A19" s="233" t="s">
        <v>162</v>
      </c>
      <c r="B19" s="234">
        <v>75</v>
      </c>
      <c r="C19" s="234">
        <v>45</v>
      </c>
      <c r="D19" s="235">
        <v>2878.0420943958106</v>
      </c>
      <c r="E19" s="235">
        <f t="shared" si="0"/>
        <v>575.60841887916217</v>
      </c>
      <c r="H19" s="49"/>
      <c r="I19" s="49"/>
      <c r="J19" s="236"/>
    </row>
    <row r="20" spans="1:10">
      <c r="A20" s="233" t="s">
        <v>163</v>
      </c>
      <c r="B20" s="234">
        <v>225</v>
      </c>
      <c r="C20" s="237"/>
      <c r="D20" s="235">
        <v>3642.7742649241313</v>
      </c>
      <c r="E20" s="235">
        <f t="shared" si="0"/>
        <v>728.55485298482631</v>
      </c>
      <c r="H20" s="49"/>
      <c r="I20" s="49"/>
      <c r="J20" s="236"/>
    </row>
    <row r="21" spans="1:10">
      <c r="A21" s="233" t="s">
        <v>164</v>
      </c>
      <c r="B21" s="238">
        <v>82.5</v>
      </c>
      <c r="C21" s="234"/>
      <c r="D21" s="235">
        <v>1540.0723790085174</v>
      </c>
      <c r="E21" s="235">
        <f t="shared" si="0"/>
        <v>308.0144758017035</v>
      </c>
      <c r="H21" s="49"/>
      <c r="I21" s="49"/>
      <c r="J21" s="236"/>
    </row>
    <row r="22" spans="1:10">
      <c r="A22" s="233" t="s">
        <v>167</v>
      </c>
      <c r="B22" s="234">
        <v>179</v>
      </c>
      <c r="C22" s="237"/>
      <c r="D22" s="235">
        <v>2695.2326105503139</v>
      </c>
      <c r="E22" s="235">
        <f t="shared" si="0"/>
        <v>539.04652211006282</v>
      </c>
      <c r="H22" s="49"/>
      <c r="I22" s="49"/>
      <c r="J22" s="236"/>
    </row>
    <row r="23" spans="1:10" ht="15.75" thickBot="1">
      <c r="A23" s="239" t="s">
        <v>168</v>
      </c>
      <c r="B23" s="240">
        <v>150</v>
      </c>
      <c r="C23" s="241"/>
      <c r="D23" s="242">
        <v>3380.2538835876207</v>
      </c>
      <c r="E23" s="242">
        <f t="shared" si="0"/>
        <v>676.05077671752417</v>
      </c>
      <c r="H23" s="49"/>
      <c r="I23" s="49"/>
      <c r="J23" s="236"/>
    </row>
    <row r="24" spans="1:10">
      <c r="A24" s="233" t="s">
        <v>177</v>
      </c>
    </row>
    <row r="25" spans="1:10">
      <c r="A25" s="233"/>
    </row>
  </sheetData>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O24"/>
  <sheetViews>
    <sheetView workbookViewId="0">
      <selection activeCell="K1" activeCellId="4" sqref="C1:C1048576 E1:E1048576 G1:G1048576 I1:I1048576 K1:K1048576"/>
    </sheetView>
  </sheetViews>
  <sheetFormatPr defaultColWidth="9.140625" defaultRowHeight="15"/>
  <cols>
    <col min="1" max="1" width="29" customWidth="1"/>
  </cols>
  <sheetData>
    <row r="2" spans="1:41">
      <c r="B2" t="s">
        <v>18</v>
      </c>
      <c r="D2" t="s">
        <v>20</v>
      </c>
      <c r="F2" t="s">
        <v>2</v>
      </c>
      <c r="H2" t="s">
        <v>16</v>
      </c>
      <c r="J2" t="s">
        <v>4</v>
      </c>
      <c r="L2" t="s">
        <v>8</v>
      </c>
      <c r="N2" t="s">
        <v>13</v>
      </c>
      <c r="P2" t="s">
        <v>11</v>
      </c>
      <c r="R2" t="s">
        <v>15</v>
      </c>
      <c r="T2" t="s">
        <v>17</v>
      </c>
      <c r="V2" t="s">
        <v>1</v>
      </c>
      <c r="X2" t="s">
        <v>7</v>
      </c>
      <c r="Z2" t="s">
        <v>5</v>
      </c>
      <c r="AB2" t="s">
        <v>19</v>
      </c>
      <c r="AD2" t="s">
        <v>6</v>
      </c>
      <c r="AF2" t="s">
        <v>9</v>
      </c>
      <c r="AH2" t="s">
        <v>12</v>
      </c>
      <c r="AJ2" t="s">
        <v>3</v>
      </c>
      <c r="AL2" t="s">
        <v>14</v>
      </c>
      <c r="AN2" t="s">
        <v>10</v>
      </c>
    </row>
    <row r="3" spans="1:41">
      <c r="B3" t="s">
        <v>64</v>
      </c>
      <c r="C3" t="s">
        <v>65</v>
      </c>
      <c r="D3" t="s">
        <v>64</v>
      </c>
      <c r="E3" t="s">
        <v>65</v>
      </c>
      <c r="F3" t="s">
        <v>64</v>
      </c>
      <c r="G3" t="s">
        <v>65</v>
      </c>
      <c r="H3" t="s">
        <v>64</v>
      </c>
      <c r="I3" t="s">
        <v>65</v>
      </c>
      <c r="J3" t="s">
        <v>64</v>
      </c>
      <c r="K3" t="s">
        <v>65</v>
      </c>
      <c r="L3" t="s">
        <v>64</v>
      </c>
      <c r="M3" t="s">
        <v>65</v>
      </c>
      <c r="N3" t="s">
        <v>64</v>
      </c>
      <c r="O3" t="s">
        <v>65</v>
      </c>
      <c r="P3" t="s">
        <v>64</v>
      </c>
      <c r="Q3" t="s">
        <v>65</v>
      </c>
      <c r="R3" t="s">
        <v>64</v>
      </c>
      <c r="S3" t="s">
        <v>65</v>
      </c>
      <c r="T3" t="s">
        <v>64</v>
      </c>
      <c r="U3" t="s">
        <v>65</v>
      </c>
      <c r="V3" t="s">
        <v>64</v>
      </c>
      <c r="W3" t="s">
        <v>65</v>
      </c>
      <c r="X3" t="s">
        <v>64</v>
      </c>
      <c r="Y3" t="s">
        <v>65</v>
      </c>
      <c r="Z3" t="s">
        <v>64</v>
      </c>
      <c r="AA3" t="s">
        <v>65</v>
      </c>
      <c r="AB3" t="s">
        <v>64</v>
      </c>
      <c r="AC3" t="s">
        <v>65</v>
      </c>
      <c r="AD3" t="s">
        <v>64</v>
      </c>
      <c r="AE3" t="s">
        <v>65</v>
      </c>
      <c r="AF3" t="s">
        <v>64</v>
      </c>
      <c r="AG3" t="s">
        <v>65</v>
      </c>
      <c r="AH3" t="s">
        <v>64</v>
      </c>
      <c r="AI3" t="s">
        <v>65</v>
      </c>
      <c r="AJ3" t="s">
        <v>64</v>
      </c>
      <c r="AK3" t="s">
        <v>65</v>
      </c>
      <c r="AL3" t="s">
        <v>64</v>
      </c>
      <c r="AM3" t="s">
        <v>65</v>
      </c>
      <c r="AN3" t="s">
        <v>64</v>
      </c>
      <c r="AO3" t="s">
        <v>65</v>
      </c>
    </row>
    <row r="4" spans="1:41">
      <c r="A4" t="s">
        <v>88</v>
      </c>
      <c r="B4">
        <v>51981.66618883748</v>
      </c>
      <c r="C4">
        <v>51981.66618883748</v>
      </c>
      <c r="D4">
        <v>13399.558925638197</v>
      </c>
      <c r="E4">
        <v>13399.558925638197</v>
      </c>
      <c r="F4">
        <v>31854.20927605778</v>
      </c>
      <c r="G4">
        <v>31854.20927605778</v>
      </c>
      <c r="H4">
        <v>48876.098568060908</v>
      </c>
      <c r="I4">
        <v>48876.098568060908</v>
      </c>
      <c r="J4">
        <v>27980.629828159501</v>
      </c>
      <c r="K4">
        <v>27980.629828159501</v>
      </c>
      <c r="L4">
        <v>32573.579999449135</v>
      </c>
      <c r="M4">
        <v>32573.579999449135</v>
      </c>
      <c r="N4">
        <v>23817.328246283825</v>
      </c>
      <c r="O4">
        <v>23817.328246283825</v>
      </c>
      <c r="P4">
        <v>17578.982060432587</v>
      </c>
      <c r="Q4">
        <v>17578.982060432587</v>
      </c>
      <c r="R4">
        <v>11887.30867229441</v>
      </c>
      <c r="S4">
        <v>11887.30867229441</v>
      </c>
      <c r="T4">
        <v>39897.407089304121</v>
      </c>
      <c r="U4">
        <v>39897.407089304121</v>
      </c>
      <c r="V4">
        <v>21078.640412240045</v>
      </c>
      <c r="W4">
        <v>21078.640412240045</v>
      </c>
      <c r="X4">
        <v>11153.537145024622</v>
      </c>
      <c r="Y4">
        <v>11153.537145024622</v>
      </c>
      <c r="Z4">
        <v>41758.326275234329</v>
      </c>
      <c r="AA4">
        <v>41758.326275234329</v>
      </c>
      <c r="AB4">
        <v>22374.300986377995</v>
      </c>
      <c r="AC4">
        <v>22374.300986377995</v>
      </c>
      <c r="AD4">
        <v>18500.406599785332</v>
      </c>
      <c r="AE4">
        <v>18500.406599785332</v>
      </c>
      <c r="AF4">
        <v>32257.388273899738</v>
      </c>
      <c r="AG4">
        <v>32257.388273899738</v>
      </c>
      <c r="AH4">
        <v>19369.410535282801</v>
      </c>
      <c r="AI4">
        <v>19369.410535282801</v>
      </c>
      <c r="AJ4">
        <v>69279.42526894639</v>
      </c>
      <c r="AK4">
        <v>69279.42526894639</v>
      </c>
      <c r="AL4">
        <v>41717.517890633171</v>
      </c>
      <c r="AM4">
        <v>41717.517890633171</v>
      </c>
      <c r="AN4">
        <v>43705.439247906645</v>
      </c>
      <c r="AO4">
        <v>43705.439247906645</v>
      </c>
    </row>
    <row r="5" spans="1:41">
      <c r="A5" t="s">
        <v>89</v>
      </c>
      <c r="B5">
        <v>3.6579999999999999</v>
      </c>
      <c r="C5">
        <v>3.6579999999999999</v>
      </c>
      <c r="D5">
        <v>3.2309999999999999</v>
      </c>
      <c r="E5">
        <v>3.2309999999999999</v>
      </c>
      <c r="F5">
        <v>1.6459999999999999</v>
      </c>
      <c r="G5">
        <v>1.6459999999999999</v>
      </c>
      <c r="H5">
        <v>346.63400000000001</v>
      </c>
      <c r="I5">
        <v>346.63400000000001</v>
      </c>
      <c r="J5">
        <v>1177.5250000000001</v>
      </c>
      <c r="K5">
        <v>1177.5250000000001</v>
      </c>
      <c r="L5">
        <v>362.64100000000002</v>
      </c>
      <c r="M5">
        <v>362.64100000000002</v>
      </c>
      <c r="N5">
        <v>0.55000000000000004</v>
      </c>
      <c r="O5">
        <v>0.55000000000000004</v>
      </c>
      <c r="P5">
        <v>3.742</v>
      </c>
      <c r="Q5">
        <v>3.742</v>
      </c>
      <c r="R5">
        <v>10.058</v>
      </c>
      <c r="S5">
        <v>10.058</v>
      </c>
      <c r="T5">
        <v>7.7889999999999997</v>
      </c>
      <c r="U5">
        <v>7.7889999999999997</v>
      </c>
      <c r="V5">
        <v>56.567</v>
      </c>
      <c r="W5">
        <v>56.567</v>
      </c>
      <c r="X5">
        <v>9.3789999999999996</v>
      </c>
      <c r="Y5">
        <v>9.3789999999999996</v>
      </c>
      <c r="Z5">
        <v>0.59199999999999997</v>
      </c>
      <c r="AA5">
        <v>0.59199999999999997</v>
      </c>
      <c r="AB5">
        <v>1.5229999999999999</v>
      </c>
      <c r="AC5">
        <v>1.5229999999999999</v>
      </c>
      <c r="AD5">
        <v>2273.096</v>
      </c>
      <c r="AE5">
        <v>2273.096</v>
      </c>
      <c r="AF5">
        <v>20.154</v>
      </c>
      <c r="AG5">
        <v>20.154</v>
      </c>
      <c r="AH5">
        <v>0.49299999999999999</v>
      </c>
      <c r="AI5">
        <v>0.49299999999999999</v>
      </c>
      <c r="AJ5">
        <v>3.839</v>
      </c>
      <c r="AK5">
        <v>3.839</v>
      </c>
      <c r="AL5">
        <v>17.292999999999999</v>
      </c>
      <c r="AM5">
        <v>17.292999999999999</v>
      </c>
      <c r="AN5">
        <v>3.9550000000000001</v>
      </c>
      <c r="AO5">
        <v>3.9550000000000001</v>
      </c>
    </row>
    <row r="6" spans="1:41">
      <c r="A6" t="s">
        <v>90</v>
      </c>
      <c r="B6">
        <v>10593.231017632586</v>
      </c>
      <c r="C6">
        <v>19727.546537554674</v>
      </c>
      <c r="D6">
        <v>4456.8245125348194</v>
      </c>
      <c r="E6">
        <v>14653.469925139276</v>
      </c>
      <c r="F6">
        <v>4942.891859052248</v>
      </c>
      <c r="G6">
        <v>12307.757798260936</v>
      </c>
      <c r="H6">
        <v>7269.9158189906357</v>
      </c>
      <c r="I6">
        <v>16599.374989181673</v>
      </c>
      <c r="J6">
        <v>6007.5157639965173</v>
      </c>
      <c r="K6">
        <v>14906.331925012206</v>
      </c>
      <c r="L6">
        <v>9332.9173480108402</v>
      </c>
      <c r="M6">
        <v>15291.431815486942</v>
      </c>
      <c r="N6">
        <v>6938.181818181818</v>
      </c>
      <c r="O6">
        <v>14469.347034801136</v>
      </c>
      <c r="P6">
        <v>7578.5676109032602</v>
      </c>
      <c r="Q6">
        <v>12443.337192260155</v>
      </c>
      <c r="R6">
        <v>8077.2618810896802</v>
      </c>
      <c r="S6">
        <v>11437.47203718433</v>
      </c>
      <c r="T6">
        <v>2780.8385749333997</v>
      </c>
      <c r="U6">
        <v>12403.633379204648</v>
      </c>
      <c r="V6">
        <v>4560.9631056976687</v>
      </c>
      <c r="W6">
        <v>6346.3365345519469</v>
      </c>
      <c r="X6">
        <v>4864.2643291087179</v>
      </c>
      <c r="Y6">
        <v>8450.3214045340665</v>
      </c>
      <c r="Z6">
        <v>9324.3243243243251</v>
      </c>
      <c r="AA6">
        <v>15544.74619272593</v>
      </c>
      <c r="AB6">
        <v>5909.389363099147</v>
      </c>
      <c r="AC6">
        <v>13203.963061186803</v>
      </c>
      <c r="AD6">
        <v>8754.0447037872582</v>
      </c>
      <c r="AE6">
        <v>15409.751281952016</v>
      </c>
      <c r="AF6">
        <v>4096.4572789520689</v>
      </c>
      <c r="AG6">
        <v>11211.71200506103</v>
      </c>
      <c r="AH6">
        <v>4596.3488843813384</v>
      </c>
      <c r="AI6">
        <v>10766.175925852562</v>
      </c>
      <c r="AJ6">
        <v>6772.6074498567341</v>
      </c>
      <c r="AK6">
        <v>12843.122688200052</v>
      </c>
      <c r="AL6">
        <v>5495.8653790551089</v>
      </c>
      <c r="AM6">
        <v>13753.812959000752</v>
      </c>
      <c r="AN6">
        <v>8225.2844500632109</v>
      </c>
      <c r="AO6">
        <v>13777.430665297092</v>
      </c>
    </row>
    <row r="7" spans="1:41" ht="16.5">
      <c r="A7" s="24" t="s">
        <v>39</v>
      </c>
      <c r="B7">
        <v>4.0799440462855635E-2</v>
      </c>
      <c r="C7">
        <v>7.5979921432606651E-2</v>
      </c>
      <c r="D7">
        <v>4.2274704614293557E-2</v>
      </c>
      <c r="E7">
        <v>0.13899383090301956</v>
      </c>
      <c r="F7">
        <v>1.3434097571220365E-2</v>
      </c>
      <c r="G7">
        <v>3.7632134556459799E-2</v>
      </c>
      <c r="H7">
        <v>2.8379923498432467E-2</v>
      </c>
      <c r="I7">
        <v>6.4799786413507018E-2</v>
      </c>
      <c r="J7">
        <v>1.7176213118549884E-2</v>
      </c>
      <c r="K7">
        <v>4.2619003264924606E-2</v>
      </c>
      <c r="L7">
        <v>2.8433183918747398E-2</v>
      </c>
      <c r="M7">
        <v>4.6586086319878608E-2</v>
      </c>
      <c r="N7">
        <v>3.2085298120274899E-2</v>
      </c>
      <c r="O7">
        <v>6.4422703632079123E-2</v>
      </c>
      <c r="P7">
        <v>2.0822867578352815E-2</v>
      </c>
      <c r="Q7">
        <v>3.4189305405740632E-2</v>
      </c>
      <c r="R7">
        <v>3.3974308667172264E-2</v>
      </c>
      <c r="S7">
        <v>3.5128056218373095E-2</v>
      </c>
      <c r="T7">
        <v>1.7233974788701169E-3</v>
      </c>
      <c r="U7">
        <v>8.1452912988103192E-3</v>
      </c>
      <c r="V7">
        <v>1.4483831116088251E-2</v>
      </c>
      <c r="W7">
        <v>2.0153477334092739E-2</v>
      </c>
      <c r="X7">
        <v>2.7257408714051828E-2</v>
      </c>
      <c r="Y7">
        <v>4.7352250762797206E-2</v>
      </c>
      <c r="Z7">
        <v>2.7452751876480087E-2</v>
      </c>
      <c r="AA7">
        <v>4.5766968776334051E-2</v>
      </c>
      <c r="AB7">
        <v>3.4334954985659666E-2</v>
      </c>
      <c r="AC7">
        <v>7.6718159776224495E-2</v>
      </c>
      <c r="AD7">
        <v>4.6086553063901421E-2</v>
      </c>
      <c r="AE7">
        <v>8.1126192998530022E-2</v>
      </c>
      <c r="AF7">
        <v>8.1908640793736717E-3</v>
      </c>
      <c r="AG7">
        <v>2.2417811996328026E-2</v>
      </c>
      <c r="AH7">
        <v>2.1950191567823379E-2</v>
      </c>
      <c r="AI7">
        <v>5.141464017850772E-2</v>
      </c>
      <c r="AJ7">
        <v>5.4646552354316964E-3</v>
      </c>
      <c r="AK7">
        <v>8.3993412849425984E-3</v>
      </c>
      <c r="AL7">
        <v>2.5853972987250395E-2</v>
      </c>
      <c r="AM7">
        <v>6.4701495431250131E-2</v>
      </c>
      <c r="AN7">
        <v>1.1291891249609869E-2</v>
      </c>
      <c r="AO7">
        <v>1.8914026586688965E-2</v>
      </c>
    </row>
    <row r="8" spans="1:41">
      <c r="A8" t="s">
        <v>40</v>
      </c>
      <c r="B8">
        <v>2.4259126761697943E-2</v>
      </c>
      <c r="C8">
        <v>4.5177250581549901E-2</v>
      </c>
      <c r="D8">
        <v>4.2274704614293557E-2</v>
      </c>
      <c r="E8">
        <v>0.13899383090301956</v>
      </c>
      <c r="F8">
        <v>1.3434097571220365E-2</v>
      </c>
      <c r="G8">
        <v>3.7632134556459799E-2</v>
      </c>
      <c r="H8">
        <v>1.4874173741316808E-2</v>
      </c>
      <c r="I8">
        <v>3.396215220833701E-2</v>
      </c>
      <c r="J8">
        <v>8.5881065592749422E-3</v>
      </c>
      <c r="K8">
        <v>2.1309501632462303E-2</v>
      </c>
      <c r="L8">
        <v>8.2788005521325578E-3</v>
      </c>
      <c r="M8">
        <v>1.3564323933923216E-2</v>
      </c>
      <c r="N8">
        <v>2.2544590425251358E-2</v>
      </c>
      <c r="O8">
        <v>4.5266322975344483E-2</v>
      </c>
      <c r="P8">
        <v>7.8894094551523099E-3</v>
      </c>
      <c r="Q8">
        <v>1.2953711986025955E-2</v>
      </c>
      <c r="R8">
        <v>6.7948617334344531E-3</v>
      </c>
      <c r="S8">
        <v>7.025611243674618E-3</v>
      </c>
      <c r="T8">
        <v>1.2698718265358757E-3</v>
      </c>
      <c r="U8">
        <v>5.6641276185221204E-3</v>
      </c>
      <c r="V8">
        <v>5.4094607343000006E-3</v>
      </c>
      <c r="W8">
        <v>7.5269756616592872E-3</v>
      </c>
      <c r="X8">
        <v>1.7444741576993172E-2</v>
      </c>
      <c r="Y8">
        <v>3.030544048819021E-2</v>
      </c>
      <c r="Z8">
        <v>2.1985142519465251E-2</v>
      </c>
      <c r="AA8">
        <v>3.6651820398874761E-2</v>
      </c>
      <c r="AB8">
        <v>3.4334954985659666E-2</v>
      </c>
      <c r="AC8">
        <v>7.6718159776224495E-2</v>
      </c>
      <c r="AD8">
        <v>4.6086553063901421E-2</v>
      </c>
      <c r="AE8">
        <v>8.1126192998530022E-2</v>
      </c>
      <c r="AF8">
        <v>3.9442583737923547E-3</v>
      </c>
      <c r="AG8">
        <v>1.0795154434473394E-2</v>
      </c>
      <c r="AH8">
        <v>1.4831210518799579E-2</v>
      </c>
      <c r="AI8">
        <v>3.4739621742234952E-2</v>
      </c>
      <c r="AJ8">
        <v>3.8516532428624121E-3</v>
      </c>
      <c r="AK8">
        <v>6.7863392923733154E-3</v>
      </c>
      <c r="AL8">
        <v>1.9760998461592662E-2</v>
      </c>
      <c r="AM8">
        <v>4.9453372304140222E-2</v>
      </c>
      <c r="AN8">
        <v>7.527927499739912E-3</v>
      </c>
      <c r="AO8">
        <v>1.2609351057792642E-2</v>
      </c>
    </row>
    <row r="9" spans="1:41">
      <c r="A9" t="s">
        <v>41</v>
      </c>
      <c r="B9">
        <v>1.6540313701157688E-2</v>
      </c>
      <c r="C9">
        <v>3.080267085105675E-2</v>
      </c>
      <c r="H9">
        <v>1.0411921618921766E-2</v>
      </c>
      <c r="I9">
        <v>2.3773506545835911E-2</v>
      </c>
      <c r="J9">
        <v>8.5881065592749422E-3</v>
      </c>
      <c r="K9">
        <v>2.1309501632462303E-2</v>
      </c>
      <c r="L9">
        <v>1.7053709002520248E-2</v>
      </c>
      <c r="M9">
        <v>2.7941491249654563E-2</v>
      </c>
      <c r="N9">
        <v>0</v>
      </c>
      <c r="O9">
        <v>0</v>
      </c>
      <c r="P9">
        <v>8.6223054154670048E-3</v>
      </c>
      <c r="Q9">
        <v>1.4157062279809788E-2</v>
      </c>
      <c r="R9">
        <v>1.6987154333586132E-2</v>
      </c>
      <c r="S9">
        <v>1.7564028109186548E-2</v>
      </c>
      <c r="T9">
        <v>4.5352565233424134E-4</v>
      </c>
      <c r="U9">
        <v>2.4811636802881984E-3</v>
      </c>
      <c r="V9">
        <v>0</v>
      </c>
      <c r="W9">
        <v>0</v>
      </c>
      <c r="X9">
        <v>9.812667137058655E-3</v>
      </c>
      <c r="Y9">
        <v>1.7046810274606992E-2</v>
      </c>
      <c r="Z9">
        <v>2.447041949992654E-3</v>
      </c>
      <c r="AA9">
        <v>4.0795069661356256E-3</v>
      </c>
      <c r="AF9">
        <v>4.177890402902007E-3</v>
      </c>
      <c r="AG9">
        <v>1.1434588669267986E-2</v>
      </c>
      <c r="AH9">
        <v>7.1189810490237988E-3</v>
      </c>
      <c r="AI9">
        <v>1.6675018436272775E-2</v>
      </c>
      <c r="AJ9">
        <v>1.6130019925692839E-3</v>
      </c>
      <c r="AK9">
        <v>1.6130019925692839E-3</v>
      </c>
      <c r="AL9">
        <v>5.9282995384777968E-3</v>
      </c>
      <c r="AM9">
        <v>1.4836011691242065E-2</v>
      </c>
      <c r="AN9">
        <v>0</v>
      </c>
      <c r="AO9">
        <v>0</v>
      </c>
    </row>
    <row r="10" spans="1:41">
      <c r="A10" t="s">
        <v>42</v>
      </c>
      <c r="H10">
        <v>8.924504244790084E-4</v>
      </c>
      <c r="I10">
        <v>2.0377291325002207E-3</v>
      </c>
      <c r="L10">
        <v>0</v>
      </c>
      <c r="M10">
        <v>0</v>
      </c>
      <c r="N10">
        <v>6.7905392847142643E-3</v>
      </c>
      <c r="O10">
        <v>1.3634434631127857E-2</v>
      </c>
      <c r="P10">
        <v>4.3111527077335024E-3</v>
      </c>
      <c r="Q10">
        <v>7.078531139904894E-3</v>
      </c>
      <c r="R10">
        <v>0</v>
      </c>
      <c r="S10">
        <v>0</v>
      </c>
      <c r="T10">
        <v>0</v>
      </c>
      <c r="U10">
        <v>0</v>
      </c>
      <c r="V10">
        <v>0</v>
      </c>
      <c r="W10">
        <v>0</v>
      </c>
      <c r="X10">
        <v>0</v>
      </c>
      <c r="Y10">
        <v>0</v>
      </c>
      <c r="Z10">
        <v>0</v>
      </c>
      <c r="AA10">
        <v>0</v>
      </c>
      <c r="AF10">
        <v>0</v>
      </c>
      <c r="AG10">
        <v>0</v>
      </c>
      <c r="AH10">
        <v>0</v>
      </c>
      <c r="AI10">
        <v>0</v>
      </c>
      <c r="AL10">
        <v>0</v>
      </c>
      <c r="AM10">
        <v>0</v>
      </c>
      <c r="AN10">
        <v>9.40990937467489E-4</v>
      </c>
      <c r="AO10">
        <v>1.5761688822240802E-3</v>
      </c>
    </row>
    <row r="11" spans="1:41">
      <c r="A11" t="s">
        <v>43</v>
      </c>
      <c r="H11">
        <v>2.2013777137148871E-3</v>
      </c>
      <c r="I11">
        <v>5.0263985268338782E-3</v>
      </c>
      <c r="L11">
        <v>3.1006743640945907E-3</v>
      </c>
      <c r="M11">
        <v>5.0802711363008299E-3</v>
      </c>
      <c r="N11">
        <v>2.7501684103092773E-3</v>
      </c>
      <c r="O11">
        <v>5.5219460256067813E-3</v>
      </c>
      <c r="P11">
        <v>0</v>
      </c>
      <c r="Q11">
        <v>0</v>
      </c>
      <c r="R11">
        <v>1.019229260015168E-2</v>
      </c>
      <c r="S11">
        <v>1.0538416865511928E-2</v>
      </c>
      <c r="T11">
        <v>0</v>
      </c>
      <c r="U11">
        <v>0</v>
      </c>
      <c r="V11">
        <v>9.0743703817882503E-3</v>
      </c>
      <c r="W11">
        <v>1.2626501672433454E-2</v>
      </c>
      <c r="X11">
        <v>0</v>
      </c>
      <c r="Y11">
        <v>0</v>
      </c>
      <c r="Z11">
        <v>3.0205674070221825E-3</v>
      </c>
      <c r="AA11">
        <v>5.0356414113236639E-3</v>
      </c>
      <c r="AF11">
        <v>6.8715302679309319E-5</v>
      </c>
      <c r="AG11">
        <v>1.8806889258664452E-4</v>
      </c>
      <c r="AH11">
        <v>0</v>
      </c>
      <c r="AI11">
        <v>0</v>
      </c>
      <c r="AL11">
        <v>1.6467498717993883E-4</v>
      </c>
      <c r="AM11">
        <v>4.121114358678352E-4</v>
      </c>
      <c r="AN11">
        <v>2.8229728124024673E-3</v>
      </c>
      <c r="AO11">
        <v>4.7285066466722413E-3</v>
      </c>
    </row>
    <row r="12" spans="1:41" ht="16.5">
      <c r="A12" s="24" t="s">
        <v>44</v>
      </c>
      <c r="B12">
        <v>5.7339754164013317E-2</v>
      </c>
      <c r="C12">
        <v>0.10678259228366341</v>
      </c>
      <c r="D12">
        <v>3.8948606690273606E-2</v>
      </c>
      <c r="E12">
        <v>0.16086540146210998</v>
      </c>
      <c r="F12">
        <v>5.7430767116967055E-2</v>
      </c>
      <c r="G12">
        <v>0.14300211131454726</v>
      </c>
      <c r="H12">
        <v>6.856994094747047E-3</v>
      </c>
      <c r="I12">
        <v>1.5656552168043361E-2</v>
      </c>
      <c r="J12">
        <v>5.6460918362466118E-2</v>
      </c>
      <c r="K12">
        <v>0.14210168185862168</v>
      </c>
      <c r="L12">
        <v>8.2090157544191369E-2</v>
      </c>
      <c r="M12">
        <v>0.13449985679741661</v>
      </c>
      <c r="N12">
        <v>3.7592053031402513E-2</v>
      </c>
      <c r="O12">
        <v>7.560382746966357E-2</v>
      </c>
      <c r="P12">
        <v>5.4622304806983484E-2</v>
      </c>
      <c r="Q12">
        <v>8.9684989542595017E-2</v>
      </c>
      <c r="R12">
        <v>1.6987154333586132E-2</v>
      </c>
      <c r="S12">
        <v>6.8148429063643795E-2</v>
      </c>
      <c r="T12">
        <v>2.6286155851123226E-2</v>
      </c>
      <c r="U12">
        <v>6.9304358529856544E-2</v>
      </c>
      <c r="V12">
        <v>2.5803127702611003E-2</v>
      </c>
      <c r="W12">
        <v>3.5903673906114791E-2</v>
      </c>
      <c r="X12">
        <v>7.9218244284564851E-2</v>
      </c>
      <c r="Y12">
        <v>0.13761991125801448</v>
      </c>
      <c r="Z12">
        <v>3.5861705657386105E-2</v>
      </c>
      <c r="AA12">
        <v>5.9785684527088358E-2</v>
      </c>
      <c r="AB12">
        <v>4.744386472249229E-2</v>
      </c>
      <c r="AC12">
        <v>0.10600875975232661</v>
      </c>
      <c r="AD12">
        <v>7.6810921773169061E-2</v>
      </c>
      <c r="AE12">
        <v>0.13521032166421673</v>
      </c>
      <c r="AF12">
        <v>2.2524876218277593E-2</v>
      </c>
      <c r="AG12">
        <v>6.1648982989902061E-2</v>
      </c>
      <c r="AH12">
        <v>3.618815366587097E-2</v>
      </c>
      <c r="AI12">
        <v>8.4764677051053269E-2</v>
      </c>
      <c r="AJ12">
        <v>7.7033064857248241E-3</v>
      </c>
      <c r="AK12">
        <v>1.3572678584746631E-2</v>
      </c>
      <c r="AL12">
        <v>2.5722232997506447E-2</v>
      </c>
      <c r="AM12">
        <v>6.4371806282555871E-2</v>
      </c>
      <c r="AN12">
        <v>2.9645919484913238E-2</v>
      </c>
      <c r="AO12">
        <v>4.9657200634469649E-2</v>
      </c>
    </row>
    <row r="13" spans="1:41">
      <c r="A13" t="s">
        <v>40</v>
      </c>
      <c r="B13">
        <v>2.2428665378769821E-2</v>
      </c>
      <c r="C13">
        <v>4.1768421674032954E-2</v>
      </c>
      <c r="D13">
        <v>0</v>
      </c>
      <c r="E13">
        <v>3.2807355838635616E-2</v>
      </c>
      <c r="F13">
        <v>3.3585243928050908E-2</v>
      </c>
      <c r="G13">
        <v>8.3626965681021778E-2</v>
      </c>
      <c r="J13">
        <v>2.7881934993810427E-2</v>
      </c>
      <c r="K13">
        <v>6.9182902560185819E-2</v>
      </c>
      <c r="L13">
        <v>1.9906329417487271E-2</v>
      </c>
      <c r="M13">
        <v>3.2615340695051329E-2</v>
      </c>
      <c r="N13">
        <v>1.052533589130711E-2</v>
      </c>
      <c r="O13">
        <v>2.113337367824818E-2</v>
      </c>
      <c r="P13">
        <v>1.5821930437381955E-2</v>
      </c>
      <c r="Q13">
        <v>2.5978209283450959E-2</v>
      </c>
      <c r="R13">
        <v>0</v>
      </c>
      <c r="S13">
        <v>1.4051222487349236E-2</v>
      </c>
      <c r="T13">
        <v>5.0069232017700251E-3</v>
      </c>
      <c r="U13">
        <v>2.2332846038744362E-2</v>
      </c>
      <c r="V13">
        <v>5.4094607343000006E-3</v>
      </c>
      <c r="W13">
        <v>7.5269756616592872E-3</v>
      </c>
      <c r="X13">
        <v>3.0528297759738046E-2</v>
      </c>
      <c r="Y13">
        <v>5.303452085433287E-2</v>
      </c>
      <c r="Z13">
        <v>1.1462862134496841E-2</v>
      </c>
      <c r="AA13">
        <v>1.9109940444491574E-2</v>
      </c>
      <c r="AD13">
        <v>7.1690193654957782E-2</v>
      </c>
      <c r="AE13">
        <v>0.12619630021993561</v>
      </c>
      <c r="AF13">
        <v>9.7575729804619225E-3</v>
      </c>
      <c r="AG13">
        <v>2.6705782747303519E-2</v>
      </c>
      <c r="AH13">
        <v>1.6017707360303546E-2</v>
      </c>
      <c r="AI13">
        <v>3.7518791481613752E-2</v>
      </c>
      <c r="AJ13">
        <v>7.7033064857248241E-3</v>
      </c>
      <c r="AK13">
        <v>1.3572678584746631E-2</v>
      </c>
      <c r="AL13">
        <v>9.8804992307963309E-3</v>
      </c>
      <c r="AM13">
        <v>2.4726686152070111E-2</v>
      </c>
      <c r="AN13">
        <v>1.6937836874414802E-2</v>
      </c>
      <c r="AO13">
        <v>2.8371039880033446E-2</v>
      </c>
    </row>
    <row r="14" spans="1:41">
      <c r="A14" t="s">
        <v>41</v>
      </c>
      <c r="B14">
        <v>2.3156439181620758E-2</v>
      </c>
      <c r="C14">
        <v>4.3123739191479452E-2</v>
      </c>
      <c r="D14">
        <v>3.3260979240199495E-2</v>
      </c>
      <c r="E14">
        <v>0.10935785279545206</v>
      </c>
      <c r="J14">
        <v>0</v>
      </c>
      <c r="K14">
        <v>0</v>
      </c>
      <c r="L14">
        <v>2.8681237867874965E-2</v>
      </c>
      <c r="M14">
        <v>4.6992508010782683E-2</v>
      </c>
      <c r="N14">
        <v>1.9386989657859222E-2</v>
      </c>
      <c r="O14">
        <v>3.8926310871870026E-2</v>
      </c>
      <c r="P14">
        <v>1.724461083093401E-2</v>
      </c>
      <c r="Q14">
        <v>2.8314124559619576E-2</v>
      </c>
      <c r="R14">
        <v>0</v>
      </c>
      <c r="S14">
        <v>3.5128056218373095E-2</v>
      </c>
      <c r="T14">
        <v>1.5488617120349608E-2</v>
      </c>
      <c r="U14">
        <v>2.1143090550651316E-2</v>
      </c>
      <c r="V14">
        <v>0</v>
      </c>
      <c r="W14">
        <v>0</v>
      </c>
      <c r="X14">
        <v>2.6167112365489749E-2</v>
      </c>
      <c r="Y14">
        <v>4.5458160732285313E-2</v>
      </c>
      <c r="Z14">
        <v>1.9836333807127952E-2</v>
      </c>
      <c r="AA14">
        <v>3.3069503344236917E-2</v>
      </c>
      <c r="AB14">
        <v>2.3770353451610535E-2</v>
      </c>
      <c r="AC14">
        <v>5.3112572152770807E-2</v>
      </c>
      <c r="AD14">
        <v>0</v>
      </c>
      <c r="AE14">
        <v>0</v>
      </c>
      <c r="AF14">
        <v>9.7438299199260631E-3</v>
      </c>
      <c r="AG14">
        <v>2.6668168968786189E-2</v>
      </c>
      <c r="AH14">
        <v>1.7797452622559495E-2</v>
      </c>
      <c r="AI14">
        <v>4.1687546090681933E-2</v>
      </c>
      <c r="AL14">
        <v>6.5869994871975536E-3</v>
      </c>
      <c r="AM14">
        <v>1.6484457434713409E-2</v>
      </c>
      <c r="AN14">
        <v>0</v>
      </c>
      <c r="AO14">
        <v>0</v>
      </c>
    </row>
    <row r="15" spans="1:41">
      <c r="A15" t="s">
        <v>42</v>
      </c>
      <c r="B15">
        <v>1.9627838925373791E-3</v>
      </c>
      <c r="C15">
        <v>3.6552502743254014E-3</v>
      </c>
      <c r="D15">
        <v>5.6876274500741132E-3</v>
      </c>
      <c r="E15">
        <v>1.8700192828022301E-2</v>
      </c>
      <c r="F15">
        <v>1.6792621964025456E-3</v>
      </c>
      <c r="G15">
        <v>4.1813482840510896E-3</v>
      </c>
      <c r="H15">
        <v>4.9828482033411302E-3</v>
      </c>
      <c r="I15">
        <v>1.1377320989792898E-2</v>
      </c>
      <c r="J15">
        <v>1.9285005037385547E-2</v>
      </c>
      <c r="K15">
        <v>4.9857811778373923E-2</v>
      </c>
      <c r="L15">
        <v>1.0247532528119704E-2</v>
      </c>
      <c r="M15">
        <v>1.6789974569326377E-2</v>
      </c>
      <c r="N15">
        <v>4.9974644647740431E-3</v>
      </c>
      <c r="O15">
        <v>1.0158541240249862E-2</v>
      </c>
      <c r="P15">
        <v>1.2933458123200507E-2</v>
      </c>
      <c r="Q15">
        <v>2.123559341971468E-2</v>
      </c>
      <c r="R15">
        <v>0</v>
      </c>
      <c r="S15">
        <v>1.4051222487349237E-3</v>
      </c>
      <c r="T15">
        <v>1.4367692665948767E-3</v>
      </c>
      <c r="U15">
        <v>6.4085558198135988E-3</v>
      </c>
      <c r="V15">
        <v>0</v>
      </c>
      <c r="W15">
        <v>0</v>
      </c>
      <c r="X15">
        <v>6.5417780913724372E-3</v>
      </c>
      <c r="Y15">
        <v>1.1364540183071328E-2</v>
      </c>
      <c r="Z15">
        <v>9.3782882733468463E-4</v>
      </c>
      <c r="AA15">
        <v>1.5634710447714783E-3</v>
      </c>
      <c r="AB15">
        <v>1.6639247416127378E-3</v>
      </c>
      <c r="AC15">
        <v>3.7178800506939562E-3</v>
      </c>
      <c r="AD15">
        <v>0</v>
      </c>
      <c r="AE15">
        <v>0</v>
      </c>
      <c r="AF15">
        <v>1.6491672643034235E-3</v>
      </c>
      <c r="AG15">
        <v>4.513653422079468E-3</v>
      </c>
      <c r="AH15">
        <v>0</v>
      </c>
      <c r="AI15">
        <v>0</v>
      </c>
      <c r="AL15">
        <v>9.0900592923326244E-3</v>
      </c>
      <c r="AM15">
        <v>2.2748551259904506E-2</v>
      </c>
      <c r="AN15">
        <v>5.180155110758527E-3</v>
      </c>
      <c r="AO15">
        <v>8.6768096966435612E-3</v>
      </c>
    </row>
    <row r="16" spans="1:41">
      <c r="A16" t="s">
        <v>43</v>
      </c>
      <c r="B16">
        <v>9.7918657110853506E-3</v>
      </c>
      <c r="C16">
        <v>1.8235181143825597E-2</v>
      </c>
      <c r="F16">
        <v>2.2166260992513599E-2</v>
      </c>
      <c r="G16">
        <v>5.5193797349474376E-2</v>
      </c>
      <c r="H16">
        <v>1.8741458914059176E-3</v>
      </c>
      <c r="I16">
        <v>4.2792311782504635E-3</v>
      </c>
      <c r="J16">
        <v>9.2939783312701411E-3</v>
      </c>
      <c r="K16">
        <v>2.3060967520061943E-2</v>
      </c>
      <c r="L16">
        <v>2.325505773070943E-2</v>
      </c>
      <c r="M16">
        <v>3.8102033522256225E-2</v>
      </c>
      <c r="N16">
        <v>2.6822630174621349E-3</v>
      </c>
      <c r="O16">
        <v>5.3856016792955038E-3</v>
      </c>
      <c r="P16">
        <v>8.6223054154670048E-3</v>
      </c>
      <c r="Q16">
        <v>1.4157062279809788E-2</v>
      </c>
      <c r="R16">
        <v>1.6987154333586132E-2</v>
      </c>
      <c r="S16">
        <v>1.7564028109186548E-2</v>
      </c>
      <c r="T16">
        <v>4.3538462624087169E-3</v>
      </c>
      <c r="U16">
        <v>1.9419866120647267E-2</v>
      </c>
      <c r="V16">
        <v>2.0393666968311002E-2</v>
      </c>
      <c r="W16">
        <v>2.8376698244455503E-2</v>
      </c>
      <c r="X16">
        <v>1.5981056067964631E-2</v>
      </c>
      <c r="Y16">
        <v>2.7762689488324936E-2</v>
      </c>
      <c r="Z16">
        <v>3.6246808884266191E-3</v>
      </c>
      <c r="AA16">
        <v>6.0427696935883967E-3</v>
      </c>
      <c r="AB16">
        <v>2.2009586529269015E-2</v>
      </c>
      <c r="AC16">
        <v>4.9178307548861863E-2</v>
      </c>
      <c r="AD16">
        <v>5.1207281182112695E-3</v>
      </c>
      <c r="AE16">
        <v>9.0140214442811142E-3</v>
      </c>
      <c r="AF16">
        <v>1.3743060535861865E-3</v>
      </c>
      <c r="AG16">
        <v>3.7613778517328897E-3</v>
      </c>
      <c r="AH16">
        <v>2.3729936830079327E-3</v>
      </c>
      <c r="AI16">
        <v>5.5583394787575915E-3</v>
      </c>
      <c r="AL16">
        <v>1.6467498717993883E-4</v>
      </c>
      <c r="AM16">
        <v>4.121114358678352E-4</v>
      </c>
      <c r="AN16">
        <v>7.527927499739912E-3</v>
      </c>
      <c r="AO16">
        <v>1.2609351057792642E-2</v>
      </c>
    </row>
    <row r="18" spans="1:41">
      <c r="A18" t="s">
        <v>21</v>
      </c>
      <c r="B18">
        <v>1.6749684760666014E-2</v>
      </c>
      <c r="C18">
        <v>3.1192578077019494E-2</v>
      </c>
      <c r="D18">
        <v>5.4675582312656706E-2</v>
      </c>
      <c r="E18">
        <v>0.17976633336238693</v>
      </c>
      <c r="F18">
        <v>1.275389009925984E-2</v>
      </c>
      <c r="G18">
        <v>3.1757075575071562E-2</v>
      </c>
      <c r="H18">
        <v>0</v>
      </c>
      <c r="I18">
        <v>0</v>
      </c>
      <c r="J18">
        <v>1.7646794299880017E-2</v>
      </c>
      <c r="K18">
        <v>4.3786647189991035E-2</v>
      </c>
      <c r="L18">
        <v>2.3549425550085497E-2</v>
      </c>
      <c r="M18">
        <v>3.8584337744056937E-2</v>
      </c>
      <c r="N18">
        <v>4.8218814705365737E-2</v>
      </c>
      <c r="O18">
        <v>7.4208290704404711E-2</v>
      </c>
      <c r="P18">
        <v>7.0868263688769903E-2</v>
      </c>
      <c r="Q18">
        <v>0.11635941599843659</v>
      </c>
      <c r="R18">
        <v>0.11169635726193622</v>
      </c>
      <c r="S18">
        <v>0.15816299900213207</v>
      </c>
      <c r="T18">
        <v>2.8643725410583661E-3</v>
      </c>
      <c r="U18">
        <v>1.2776227710952151E-2</v>
      </c>
      <c r="V18">
        <v>0</v>
      </c>
      <c r="W18">
        <v>0</v>
      </c>
      <c r="X18">
        <v>3.584535940478048E-2</v>
      </c>
      <c r="Y18">
        <v>6.2271453057925093E-2</v>
      </c>
      <c r="Z18">
        <v>1.8352814624944907E-2</v>
      </c>
      <c r="AA18">
        <v>3.0596302246017192E-2</v>
      </c>
      <c r="AB18">
        <v>4.3416170687873124E-2</v>
      </c>
      <c r="AC18">
        <v>9.7009264205974083E-2</v>
      </c>
      <c r="AD18">
        <v>3.8891605961098245E-2</v>
      </c>
      <c r="AE18">
        <v>6.846092236162872E-2</v>
      </c>
      <c r="AF18">
        <v>1.0437767495591287E-2</v>
      </c>
      <c r="AG18">
        <v>2.8567426722021949E-2</v>
      </c>
      <c r="AH18">
        <v>9.7520288342791746E-3</v>
      </c>
      <c r="AI18">
        <v>2.2842491008592845E-2</v>
      </c>
      <c r="AL18">
        <v>1.0827944362516526E-2</v>
      </c>
      <c r="AM18">
        <v>2.7097738248843959E-2</v>
      </c>
      <c r="AN18">
        <v>1.5468344177547761E-2</v>
      </c>
      <c r="AO18">
        <v>2.5909625461217757E-2</v>
      </c>
    </row>
    <row r="19" spans="1:41">
      <c r="A19" t="s">
        <v>22</v>
      </c>
      <c r="B19">
        <v>7.8165195549774712E-3</v>
      </c>
      <c r="C19">
        <v>1.455653643594243E-2</v>
      </c>
      <c r="D19">
        <v>1.8225194104218904E-2</v>
      </c>
      <c r="E19">
        <v>5.9922111120795644E-2</v>
      </c>
      <c r="F19">
        <v>1.7005186799013122E-2</v>
      </c>
      <c r="G19">
        <v>4.2342767433428755E-2</v>
      </c>
      <c r="H19">
        <v>6.1126741402671809E-3</v>
      </c>
      <c r="I19">
        <v>1.3957048852741237E-2</v>
      </c>
      <c r="J19">
        <v>8.8233971499400085E-3</v>
      </c>
      <c r="K19">
        <v>2.1893323594995517E-2</v>
      </c>
      <c r="L19">
        <v>1.0989731923373233E-2</v>
      </c>
      <c r="M19">
        <v>1.8006024280559901E-2</v>
      </c>
      <c r="N19">
        <v>1.1971567788918391E-2</v>
      </c>
      <c r="O19">
        <v>2.4966305788437872E-2</v>
      </c>
      <c r="P19">
        <v>1.7717065922192476E-2</v>
      </c>
      <c r="Q19">
        <v>2.9089853999609148E-2</v>
      </c>
      <c r="R19">
        <v>3.7232119087312068E-2</v>
      </c>
      <c r="S19">
        <v>5.2720999667377359E-2</v>
      </c>
      <c r="T19">
        <v>2.6734143716544752E-3</v>
      </c>
      <c r="U19">
        <v>1.1924479196888674E-2</v>
      </c>
      <c r="V19">
        <v>8.2994466060493152E-3</v>
      </c>
      <c r="W19">
        <v>1.154823663158685E-2</v>
      </c>
      <c r="X19">
        <v>3.584535940478048E-2</v>
      </c>
      <c r="Y19">
        <v>6.2271453057925093E-2</v>
      </c>
      <c r="Z19">
        <v>1.8352814624944907E-2</v>
      </c>
      <c r="AA19">
        <v>3.0596302246017192E-2</v>
      </c>
      <c r="AB19">
        <v>2.1708085343936562E-2</v>
      </c>
      <c r="AC19">
        <v>4.8504632102987041E-2</v>
      </c>
      <c r="AD19">
        <v>1.5556642384439302E-2</v>
      </c>
      <c r="AE19">
        <v>2.7384368944651485E-2</v>
      </c>
      <c r="AF19">
        <v>6.2626604973547734E-3</v>
      </c>
      <c r="AG19">
        <v>1.714045603321317E-2</v>
      </c>
      <c r="AH19">
        <v>1.560324613484668E-2</v>
      </c>
      <c r="AI19">
        <v>3.654798561374855E-2</v>
      </c>
      <c r="AJ19">
        <v>3.749616046085738E-3</v>
      </c>
      <c r="AK19">
        <v>7.1105226856963948E-3</v>
      </c>
      <c r="AL19">
        <v>7.5795610537615684E-3</v>
      </c>
      <c r="AM19">
        <v>1.8968416774190772E-2</v>
      </c>
      <c r="AN19">
        <v>9.7966179791135824E-3</v>
      </c>
      <c r="AO19">
        <v>1.6409429458771246E-2</v>
      </c>
    </row>
    <row r="20" spans="1:41">
      <c r="A20" t="s">
        <v>45</v>
      </c>
      <c r="B20">
        <v>8.3748423803330044E-2</v>
      </c>
      <c r="C20">
        <v>0.15596289038509745</v>
      </c>
      <c r="D20">
        <v>0.13668895578164175</v>
      </c>
      <c r="E20">
        <v>0.44941583340596736</v>
      </c>
      <c r="F20">
        <v>2.4487468990578892E-2</v>
      </c>
      <c r="G20">
        <v>6.0973585104137397E-2</v>
      </c>
      <c r="H20">
        <v>6.1126741402671811E-2</v>
      </c>
      <c r="I20">
        <v>0.13957048852741238</v>
      </c>
      <c r="J20">
        <v>6.4704912432893391E-2</v>
      </c>
      <c r="K20">
        <v>0.16055103969663381</v>
      </c>
      <c r="L20">
        <v>8.320797027696876E-2</v>
      </c>
      <c r="M20">
        <v>0.13633132669566783</v>
      </c>
      <c r="N20">
        <v>0.1197156778891839</v>
      </c>
      <c r="O20">
        <v>0.2496630578843787</v>
      </c>
      <c r="P20">
        <v>0.17717065922192476</v>
      </c>
      <c r="Q20">
        <v>0.29089853999609155</v>
      </c>
      <c r="R20">
        <v>0.27924089315484057</v>
      </c>
      <c r="S20">
        <v>0.39540749750533016</v>
      </c>
      <c r="T20">
        <v>3.6282052186739307E-2</v>
      </c>
      <c r="U20">
        <v>0.16183221767206057</v>
      </c>
      <c r="V20">
        <v>4.1497233030246584E-2</v>
      </c>
      <c r="W20">
        <v>5.7741183157934257E-2</v>
      </c>
      <c r="X20">
        <v>0.15532989075404877</v>
      </c>
      <c r="Y20">
        <v>0.26984296325100871</v>
      </c>
      <c r="Z20">
        <v>7.2799498012281472E-2</v>
      </c>
      <c r="AA20">
        <v>0.12136533224253489</v>
      </c>
      <c r="AB20">
        <v>0.1628106400795242</v>
      </c>
      <c r="AC20">
        <v>0.36378474077240275</v>
      </c>
      <c r="AD20">
        <v>9.7229014902745631E-2</v>
      </c>
      <c r="AE20">
        <v>0.17115230590407179</v>
      </c>
      <c r="AF20">
        <v>4.0011442066433277E-2</v>
      </c>
      <c r="AG20">
        <v>0.10950846910108414</v>
      </c>
      <c r="AH20">
        <v>9.752028834279175E-2</v>
      </c>
      <c r="AI20">
        <v>0.22842491008592847</v>
      </c>
      <c r="AJ20">
        <v>2.222986655893687E-2</v>
      </c>
      <c r="AK20">
        <v>4.2155241636628628E-2</v>
      </c>
      <c r="AL20">
        <v>6.4606734696348603E-2</v>
      </c>
      <c r="AM20">
        <v>0.16168317155143563</v>
      </c>
      <c r="AN20">
        <v>7.7341720887738802E-2</v>
      </c>
      <c r="AO20">
        <v>0.12954812730608878</v>
      </c>
    </row>
    <row r="21" spans="1:41">
      <c r="A21" t="s">
        <v>46</v>
      </c>
      <c r="B21">
        <v>3.3499369521332027E-2</v>
      </c>
      <c r="C21">
        <v>6.2385156154038987E-2</v>
      </c>
      <c r="D21">
        <v>8.2013373468985046E-2</v>
      </c>
      <c r="E21">
        <v>0.2696495000435804</v>
      </c>
      <c r="F21">
        <v>1.7855446138963778E-2</v>
      </c>
      <c r="G21">
        <v>4.4459905805100189E-2</v>
      </c>
      <c r="H21">
        <v>1.2225348280534362E-2</v>
      </c>
      <c r="I21">
        <v>2.7914097705482473E-2</v>
      </c>
      <c r="J21">
        <v>4.4116985749700043E-3</v>
      </c>
      <c r="K21">
        <v>1.0946661797497759E-2</v>
      </c>
      <c r="L21">
        <v>2.3549425550085497E-2</v>
      </c>
      <c r="M21">
        <v>3.8584337744056937E-2</v>
      </c>
      <c r="N21">
        <v>0</v>
      </c>
      <c r="O21">
        <v>0</v>
      </c>
      <c r="P21">
        <v>0</v>
      </c>
      <c r="Q21">
        <v>0</v>
      </c>
      <c r="R21">
        <v>5.5848178630968109E-2</v>
      </c>
      <c r="S21">
        <v>7.9081499501066035E-2</v>
      </c>
      <c r="T21">
        <v>0</v>
      </c>
      <c r="U21">
        <v>0</v>
      </c>
      <c r="V21">
        <v>1.659889321209863E-2</v>
      </c>
      <c r="W21">
        <v>2.3096473263173701E-2</v>
      </c>
      <c r="X21">
        <v>0</v>
      </c>
      <c r="Y21">
        <v>0</v>
      </c>
      <c r="Z21">
        <v>0</v>
      </c>
      <c r="AA21">
        <v>0</v>
      </c>
      <c r="AB21">
        <v>0</v>
      </c>
      <c r="AC21">
        <v>0</v>
      </c>
      <c r="AD21">
        <v>5.8337408941647378E-2</v>
      </c>
      <c r="AE21">
        <v>0.10269138354244309</v>
      </c>
      <c r="AF21">
        <v>9.7419163292185376E-3</v>
      </c>
      <c r="AG21">
        <v>2.6662931607220483E-2</v>
      </c>
      <c r="AH21">
        <v>0</v>
      </c>
      <c r="AI21">
        <v>0</v>
      </c>
      <c r="AL21">
        <v>0</v>
      </c>
      <c r="AM21">
        <v>0</v>
      </c>
      <c r="AN21">
        <v>0</v>
      </c>
      <c r="AO21">
        <v>0</v>
      </c>
    </row>
    <row r="23" spans="1:41">
      <c r="A23" t="s">
        <v>47</v>
      </c>
      <c r="B23">
        <v>1.674968476066601E-2</v>
      </c>
      <c r="C23">
        <v>3.119257807701949E-2</v>
      </c>
      <c r="D23">
        <v>2.733779115632835E-2</v>
      </c>
      <c r="E23">
        <v>8.9883166681193477E-2</v>
      </c>
      <c r="F23">
        <v>4.8974937981157785E-3</v>
      </c>
      <c r="G23">
        <v>1.2194717020827479E-2</v>
      </c>
      <c r="H23">
        <v>1.2225348280534362E-2</v>
      </c>
      <c r="I23">
        <v>2.7914097705482477E-2</v>
      </c>
      <c r="J23">
        <v>1.2940982486578679E-2</v>
      </c>
      <c r="K23">
        <v>3.2110207939326764E-2</v>
      </c>
      <c r="L23">
        <v>1.6641594055393751E-2</v>
      </c>
      <c r="M23">
        <v>2.7266265339133566E-2</v>
      </c>
      <c r="N23">
        <v>2.3943135577836779E-2</v>
      </c>
      <c r="O23">
        <v>4.9932611576875743E-2</v>
      </c>
      <c r="P23">
        <v>3.5434131844384952E-2</v>
      </c>
      <c r="Q23">
        <v>5.8179707999218309E-2</v>
      </c>
      <c r="R23">
        <v>5.5848178630968116E-2</v>
      </c>
      <c r="S23">
        <v>7.9081499501066035E-2</v>
      </c>
      <c r="T23">
        <v>7.2564104373478615E-3</v>
      </c>
      <c r="U23">
        <v>3.2366443534412113E-2</v>
      </c>
      <c r="V23">
        <v>8.2994466060493169E-3</v>
      </c>
      <c r="W23">
        <v>1.1548236631586852E-2</v>
      </c>
      <c r="X23">
        <v>3.1065978150809755E-2</v>
      </c>
      <c r="Y23">
        <v>5.3968592650201742E-2</v>
      </c>
      <c r="Z23">
        <v>1.4559899602456294E-2</v>
      </c>
      <c r="AA23">
        <v>2.4273066448506977E-2</v>
      </c>
      <c r="AB23">
        <v>3.2562128015904843E-2</v>
      </c>
      <c r="AC23">
        <v>7.2756948154480555E-2</v>
      </c>
      <c r="AD23">
        <v>1.9445802980549126E-2</v>
      </c>
      <c r="AE23">
        <v>3.423046118081436E-2</v>
      </c>
      <c r="AF23">
        <v>8.0022884132866547E-3</v>
      </c>
      <c r="AG23">
        <v>2.1901693820216828E-2</v>
      </c>
      <c r="AH23">
        <v>1.9504057668558349E-2</v>
      </c>
      <c r="AI23">
        <v>4.5684982017185696E-2</v>
      </c>
      <c r="AJ23">
        <v>7.4992320921714762E-4</v>
      </c>
      <c r="AK23">
        <v>1.422104537139279E-3</v>
      </c>
      <c r="AL23">
        <v>1.2921346939269721E-2</v>
      </c>
      <c r="AM23">
        <v>3.2336634310287125E-2</v>
      </c>
      <c r="AN23">
        <v>1.546834417754776E-2</v>
      </c>
      <c r="AO23">
        <v>2.5909625461217757E-2</v>
      </c>
    </row>
    <row r="24" spans="1:41">
      <c r="A24" t="s">
        <v>48</v>
      </c>
      <c r="B24">
        <v>6.6998739042664051E-3</v>
      </c>
      <c r="C24">
        <v>1.2477031230807798E-2</v>
      </c>
      <c r="D24">
        <v>1.6402674693797008E-2</v>
      </c>
      <c r="E24">
        <v>5.3929900008716079E-2</v>
      </c>
      <c r="F24">
        <v>3.5710892277927555E-3</v>
      </c>
      <c r="G24">
        <v>8.8919811610200378E-3</v>
      </c>
      <c r="H24">
        <v>2.4450696561068722E-3</v>
      </c>
      <c r="I24">
        <v>5.582819541096495E-3</v>
      </c>
      <c r="J24">
        <v>8.8233971499400085E-4</v>
      </c>
      <c r="K24">
        <v>2.1893323594995517E-3</v>
      </c>
      <c r="L24">
        <v>4.7098851100170992E-3</v>
      </c>
      <c r="M24">
        <v>7.7168675488113875E-3</v>
      </c>
      <c r="N24">
        <v>0</v>
      </c>
      <c r="O24">
        <v>0</v>
      </c>
      <c r="P24">
        <v>0</v>
      </c>
      <c r="Q24">
        <v>0</v>
      </c>
      <c r="R24">
        <v>1.1169635726193622E-2</v>
      </c>
      <c r="S24">
        <v>1.5816299900213208E-2</v>
      </c>
      <c r="T24">
        <v>0</v>
      </c>
      <c r="U24">
        <v>0</v>
      </c>
      <c r="V24">
        <v>3.3197786424197261E-3</v>
      </c>
      <c r="W24">
        <v>4.61929465263474E-3</v>
      </c>
      <c r="X24">
        <v>0</v>
      </c>
      <c r="Y24">
        <v>0</v>
      </c>
      <c r="Z24">
        <v>0</v>
      </c>
      <c r="AA24">
        <v>0</v>
      </c>
      <c r="AB24">
        <v>0</v>
      </c>
      <c r="AC24">
        <v>0</v>
      </c>
      <c r="AD24">
        <v>1.1667481788329475E-2</v>
      </c>
      <c r="AE24">
        <v>2.0538276708488616E-2</v>
      </c>
      <c r="AF24">
        <v>1.9483832658437074E-3</v>
      </c>
      <c r="AG24">
        <v>5.3325863214440964E-3</v>
      </c>
      <c r="AH24">
        <v>0</v>
      </c>
      <c r="AI24">
        <v>0</v>
      </c>
      <c r="AJ24">
        <v>4.4459733117873743E-3</v>
      </c>
      <c r="AK24">
        <v>8.4310483273257256E-3</v>
      </c>
      <c r="AL24">
        <v>0</v>
      </c>
      <c r="AM24">
        <v>0</v>
      </c>
      <c r="AN24">
        <v>0</v>
      </c>
      <c r="AO24">
        <v>0</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activeCell="I4" sqref="I4:I21"/>
    </sheetView>
  </sheetViews>
  <sheetFormatPr defaultRowHeight="15"/>
  <cols>
    <col min="3" max="3" width="14.28515625" bestFit="1" customWidth="1"/>
  </cols>
  <sheetData>
    <row r="1" spans="1:9">
      <c r="A1" t="s">
        <v>313</v>
      </c>
    </row>
    <row r="3" spans="1:9">
      <c r="B3" t="s">
        <v>311</v>
      </c>
      <c r="C3" t="s">
        <v>312</v>
      </c>
    </row>
    <row r="4" spans="1:9">
      <c r="A4" t="s">
        <v>18</v>
      </c>
      <c r="B4">
        <v>3447.4810000000002</v>
      </c>
      <c r="C4" s="448">
        <f>+B4*12</f>
        <v>41369.772000000004</v>
      </c>
      <c r="E4" t="s">
        <v>18</v>
      </c>
      <c r="F4">
        <v>6013.6139999999996</v>
      </c>
      <c r="G4">
        <f>+F4*12</f>
        <v>72163.367999999988</v>
      </c>
      <c r="I4">
        <f>+C4/G4</f>
        <v>0.57327939571778319</v>
      </c>
    </row>
    <row r="5" spans="1:9">
      <c r="A5" t="s">
        <v>20</v>
      </c>
      <c r="B5">
        <v>2194.1880000000001</v>
      </c>
      <c r="C5" s="448">
        <f t="shared" ref="C5:C21" si="0">+B5*12</f>
        <v>26330.256000000001</v>
      </c>
      <c r="E5" t="s">
        <v>20</v>
      </c>
      <c r="F5">
        <v>3906.5619999999999</v>
      </c>
      <c r="G5">
        <f t="shared" ref="G5:G21" si="1">+F5*12</f>
        <v>46878.743999999999</v>
      </c>
      <c r="I5">
        <f t="shared" ref="I5:I21" si="2">+C5/G5</f>
        <v>0.5616672665120892</v>
      </c>
    </row>
    <row r="6" spans="1:9">
      <c r="A6" t="s">
        <v>2</v>
      </c>
      <c r="B6">
        <v>1003.004</v>
      </c>
      <c r="C6" s="448">
        <f t="shared" si="0"/>
        <v>12036.048000000001</v>
      </c>
      <c r="E6" t="s">
        <v>2</v>
      </c>
      <c r="F6">
        <v>1909.9670000000001</v>
      </c>
      <c r="G6">
        <f t="shared" si="1"/>
        <v>22919.603999999999</v>
      </c>
      <c r="I6">
        <f t="shared" si="2"/>
        <v>0.5251420574282174</v>
      </c>
    </row>
    <row r="7" spans="1:9">
      <c r="A7" t="s">
        <v>16</v>
      </c>
      <c r="B7">
        <v>401733.3</v>
      </c>
      <c r="C7" s="448">
        <f t="shared" si="0"/>
        <v>4820799.5999999996</v>
      </c>
      <c r="E7" t="s">
        <v>16</v>
      </c>
      <c r="F7">
        <v>542780.4</v>
      </c>
      <c r="G7">
        <f t="shared" si="1"/>
        <v>6513364.8000000007</v>
      </c>
      <c r="I7">
        <f t="shared" si="2"/>
        <v>0.74013965869069687</v>
      </c>
    </row>
    <row r="8" spans="1:9">
      <c r="A8" t="s">
        <v>4</v>
      </c>
      <c r="B8">
        <v>518134.2</v>
      </c>
      <c r="C8" s="448">
        <f t="shared" si="0"/>
        <v>6217610.4000000004</v>
      </c>
      <c r="E8" t="s">
        <v>4</v>
      </c>
      <c r="F8">
        <v>1482573</v>
      </c>
      <c r="G8">
        <f t="shared" si="1"/>
        <v>17790876</v>
      </c>
      <c r="I8">
        <f t="shared" si="2"/>
        <v>0.34948309459298127</v>
      </c>
    </row>
    <row r="9" spans="1:9">
      <c r="A9" t="s">
        <v>8</v>
      </c>
      <c r="B9">
        <v>203925.2</v>
      </c>
      <c r="C9" s="448">
        <f t="shared" si="0"/>
        <v>2447102.4000000004</v>
      </c>
      <c r="E9" t="s">
        <v>8</v>
      </c>
      <c r="F9">
        <v>473505.4</v>
      </c>
      <c r="G9">
        <f t="shared" si="1"/>
        <v>5682064.8000000007</v>
      </c>
      <c r="I9">
        <f t="shared" si="2"/>
        <v>0.4306713291970905</v>
      </c>
    </row>
    <row r="10" spans="1:9">
      <c r="A10" t="s">
        <v>9</v>
      </c>
      <c r="B10">
        <v>11980.14</v>
      </c>
      <c r="C10" s="448">
        <f t="shared" si="0"/>
        <v>143761.68</v>
      </c>
      <c r="E10" t="s">
        <v>9</v>
      </c>
      <c r="F10">
        <v>18830.07</v>
      </c>
      <c r="G10">
        <f t="shared" si="1"/>
        <v>225960.84</v>
      </c>
      <c r="I10">
        <f t="shared" si="2"/>
        <v>0.63622386958731436</v>
      </c>
    </row>
    <row r="11" spans="1:9">
      <c r="A11" t="s">
        <v>13</v>
      </c>
      <c r="B11">
        <v>290.80770000000001</v>
      </c>
      <c r="C11" s="448">
        <f t="shared" si="0"/>
        <v>3489.6923999999999</v>
      </c>
      <c r="E11" t="s">
        <v>13</v>
      </c>
      <c r="F11">
        <v>627.41949999999997</v>
      </c>
      <c r="G11">
        <f t="shared" si="1"/>
        <v>7529.0339999999997</v>
      </c>
      <c r="I11">
        <f t="shared" si="2"/>
        <v>0.46349802644004529</v>
      </c>
    </row>
    <row r="12" spans="1:9">
      <c r="A12" t="s">
        <v>11</v>
      </c>
      <c r="B12">
        <v>1773.5050000000001</v>
      </c>
      <c r="C12" s="448">
        <f t="shared" si="0"/>
        <v>21282.06</v>
      </c>
      <c r="E12" t="s">
        <v>11</v>
      </c>
      <c r="F12">
        <v>3880.2469999999998</v>
      </c>
      <c r="G12">
        <f t="shared" si="1"/>
        <v>46562.964</v>
      </c>
      <c r="I12">
        <f t="shared" si="2"/>
        <v>0.45705982119179528</v>
      </c>
    </row>
    <row r="13" spans="1:9">
      <c r="A13" t="s">
        <v>15</v>
      </c>
      <c r="B13">
        <v>2926.7979999999998</v>
      </c>
      <c r="C13" s="448">
        <f t="shared" si="0"/>
        <v>35121.576000000001</v>
      </c>
      <c r="E13" t="s">
        <v>15</v>
      </c>
      <c r="F13">
        <v>9687.9639999999999</v>
      </c>
      <c r="G13">
        <f t="shared" si="1"/>
        <v>116255.568</v>
      </c>
      <c r="I13">
        <f t="shared" si="2"/>
        <v>0.30210661393869753</v>
      </c>
    </row>
    <row r="14" spans="1:9">
      <c r="A14" t="s">
        <v>17</v>
      </c>
      <c r="B14">
        <v>3293.3330000000001</v>
      </c>
      <c r="C14" s="448">
        <f t="shared" si="0"/>
        <v>39519.995999999999</v>
      </c>
      <c r="E14" t="s">
        <v>17</v>
      </c>
      <c r="F14">
        <v>8062.4750000000004</v>
      </c>
      <c r="G14">
        <f t="shared" si="1"/>
        <v>96749.700000000012</v>
      </c>
      <c r="I14">
        <f t="shared" si="2"/>
        <v>0.40847667744706179</v>
      </c>
    </row>
    <row r="15" spans="1:9">
      <c r="A15" t="s">
        <v>7</v>
      </c>
      <c r="B15">
        <v>2759.0839999999998</v>
      </c>
      <c r="C15" s="448">
        <f t="shared" si="0"/>
        <v>33109.008000000002</v>
      </c>
      <c r="E15" t="s">
        <v>7</v>
      </c>
      <c r="F15">
        <v>6653.058</v>
      </c>
      <c r="G15">
        <f t="shared" si="1"/>
        <v>79836.695999999996</v>
      </c>
      <c r="I15">
        <f t="shared" si="2"/>
        <v>0.41470914577927931</v>
      </c>
    </row>
    <row r="16" spans="1:9">
      <c r="A16" t="s">
        <v>5</v>
      </c>
      <c r="B16">
        <v>419.8236</v>
      </c>
      <c r="C16" s="448">
        <f t="shared" si="0"/>
        <v>5037.8832000000002</v>
      </c>
      <c r="E16" t="s">
        <v>5</v>
      </c>
      <c r="F16">
        <v>785.54629999999997</v>
      </c>
      <c r="G16">
        <f t="shared" si="1"/>
        <v>9426.5555999999997</v>
      </c>
      <c r="I16">
        <f t="shared" si="2"/>
        <v>0.53443520770195219</v>
      </c>
    </row>
    <row r="17" spans="1:9">
      <c r="A17" t="s">
        <v>19</v>
      </c>
      <c r="B17">
        <v>739.04330000000004</v>
      </c>
      <c r="C17" s="448">
        <f t="shared" si="0"/>
        <v>8868.5195999999996</v>
      </c>
      <c r="E17" t="s">
        <v>19</v>
      </c>
      <c r="F17">
        <v>1670.9960000000001</v>
      </c>
      <c r="G17">
        <f t="shared" si="1"/>
        <v>20051.952000000001</v>
      </c>
      <c r="I17">
        <f t="shared" si="2"/>
        <v>0.44227712095061861</v>
      </c>
    </row>
    <row r="18" spans="1:9">
      <c r="A18" t="s">
        <v>6</v>
      </c>
      <c r="B18">
        <v>1700823</v>
      </c>
      <c r="C18" s="448">
        <f t="shared" si="0"/>
        <v>20409876</v>
      </c>
      <c r="E18" t="s">
        <v>6</v>
      </c>
      <c r="F18">
        <v>3077063</v>
      </c>
      <c r="G18">
        <f t="shared" si="1"/>
        <v>36924756</v>
      </c>
      <c r="I18">
        <f t="shared" si="2"/>
        <v>0.5527423390421321</v>
      </c>
    </row>
    <row r="19" spans="1:9">
      <c r="A19" t="s">
        <v>12</v>
      </c>
      <c r="B19">
        <v>214.51320000000001</v>
      </c>
      <c r="C19" s="448">
        <f t="shared" si="0"/>
        <v>2574.1584000000003</v>
      </c>
      <c r="E19" t="s">
        <v>12</v>
      </c>
      <c r="F19">
        <v>460.41860000000003</v>
      </c>
      <c r="G19">
        <f t="shared" si="1"/>
        <v>5525.0232000000005</v>
      </c>
      <c r="I19">
        <f t="shared" si="2"/>
        <v>0.46590906622799338</v>
      </c>
    </row>
    <row r="20" spans="1:9">
      <c r="A20" t="s">
        <v>14</v>
      </c>
      <c r="B20">
        <v>7898.375</v>
      </c>
      <c r="C20" s="448">
        <f t="shared" si="0"/>
        <v>94780.5</v>
      </c>
      <c r="E20" t="s">
        <v>14</v>
      </c>
      <c r="F20">
        <v>21244.79</v>
      </c>
      <c r="G20">
        <f t="shared" si="1"/>
        <v>254937.48</v>
      </c>
      <c r="I20">
        <f t="shared" si="2"/>
        <v>0.3717793868520235</v>
      </c>
    </row>
    <row r="21" spans="1:9">
      <c r="A21" t="s">
        <v>10</v>
      </c>
      <c r="B21">
        <v>3466.5659999999998</v>
      </c>
      <c r="C21" s="448">
        <f t="shared" si="0"/>
        <v>41598.792000000001</v>
      </c>
      <c r="E21" t="s">
        <v>10</v>
      </c>
      <c r="F21">
        <v>4540.4589999999998</v>
      </c>
      <c r="G21">
        <f t="shared" si="1"/>
        <v>54485.508000000002</v>
      </c>
      <c r="I21">
        <f t="shared" si="2"/>
        <v>0.76348360375019353</v>
      </c>
    </row>
  </sheetData>
  <sortState ref="A2:E21">
    <sortCondition descending="1" ref="B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showGridLines="0" topLeftCell="A48" workbookViewId="0">
      <selection activeCell="M58" sqref="M58"/>
    </sheetView>
  </sheetViews>
  <sheetFormatPr defaultColWidth="9.140625" defaultRowHeight="15"/>
  <cols>
    <col min="2" max="2" width="14.5703125" customWidth="1"/>
    <col min="3" max="3" width="15.140625" customWidth="1"/>
    <col min="4" max="4" width="12" bestFit="1" customWidth="1"/>
  </cols>
  <sheetData>
    <row r="1" spans="1:23" ht="18.75">
      <c r="A1" s="33" t="s">
        <v>59</v>
      </c>
    </row>
    <row r="2" spans="1:23" hidden="1">
      <c r="B2" t="s">
        <v>18</v>
      </c>
      <c r="C2" t="s">
        <v>20</v>
      </c>
      <c r="D2" t="s">
        <v>2</v>
      </c>
      <c r="E2" t="s">
        <v>16</v>
      </c>
      <c r="F2" t="s">
        <v>4</v>
      </c>
      <c r="G2" t="s">
        <v>8</v>
      </c>
      <c r="H2" t="s">
        <v>13</v>
      </c>
      <c r="I2" t="s">
        <v>11</v>
      </c>
      <c r="J2" t="s">
        <v>15</v>
      </c>
      <c r="K2" t="s">
        <v>1</v>
      </c>
      <c r="L2" t="s">
        <v>17</v>
      </c>
      <c r="M2" t="s">
        <v>7</v>
      </c>
      <c r="N2" t="s">
        <v>5</v>
      </c>
      <c r="O2" t="s">
        <v>19</v>
      </c>
      <c r="P2" t="s">
        <v>50</v>
      </c>
      <c r="Q2" t="s">
        <v>51</v>
      </c>
      <c r="R2" t="s">
        <v>6</v>
      </c>
      <c r="S2" t="s">
        <v>9</v>
      </c>
      <c r="T2" t="s">
        <v>12</v>
      </c>
      <c r="U2" t="s">
        <v>3</v>
      </c>
      <c r="V2" t="s">
        <v>14</v>
      </c>
      <c r="W2" t="s">
        <v>10</v>
      </c>
    </row>
    <row r="3" spans="1:23" ht="16.5" hidden="1">
      <c r="A3" s="24" t="s">
        <v>39</v>
      </c>
      <c r="B3">
        <v>0.19858219178082198</v>
      </c>
      <c r="C3">
        <v>0.12709999999999999</v>
      </c>
      <c r="D3">
        <v>9.1679407564991822E-2</v>
      </c>
      <c r="E3">
        <v>0.18960348742778027</v>
      </c>
      <c r="F3">
        <v>7.2522161871009863E-2</v>
      </c>
      <c r="G3">
        <v>6.9465890410958894E-2</v>
      </c>
      <c r="H3">
        <v>0.10735993230119259</v>
      </c>
      <c r="I3">
        <v>4.4470000000000003E-2</v>
      </c>
      <c r="J3">
        <v>2.4669905511387327E-2</v>
      </c>
      <c r="K3">
        <v>6.6936494505293015E-2</v>
      </c>
      <c r="L3">
        <v>2.5723726792496716E-2</v>
      </c>
      <c r="M3">
        <v>0.05</v>
      </c>
      <c r="N3">
        <v>0.12294520547945206</v>
      </c>
      <c r="O3">
        <v>0.11699999999999997</v>
      </c>
      <c r="P3">
        <v>0.13</v>
      </c>
      <c r="Q3">
        <v>0.13</v>
      </c>
      <c r="R3">
        <v>8.7657534246575311E-2</v>
      </c>
      <c r="S3">
        <v>5.8048767123287673E-2</v>
      </c>
      <c r="T3">
        <v>8.1826622528681531E-2</v>
      </c>
      <c r="U3">
        <v>5.6429381397242108E-2</v>
      </c>
      <c r="V3">
        <v>0.19887166665976036</v>
      </c>
      <c r="W3">
        <v>6.0000000000000032E-2</v>
      </c>
    </row>
    <row r="4" spans="1:23" hidden="1">
      <c r="A4" t="s">
        <v>40</v>
      </c>
      <c r="B4">
        <v>0.11904109589041094</v>
      </c>
      <c r="C4">
        <v>0.12709999999999999</v>
      </c>
      <c r="D4">
        <v>9.1679407564991822E-2</v>
      </c>
      <c r="E4">
        <v>9.9367678861881026E-2</v>
      </c>
      <c r="F4">
        <v>3.6522161871009852E-2</v>
      </c>
      <c r="G4">
        <v>2.0226164383561649E-2</v>
      </c>
      <c r="H4">
        <v>7.5435973595758626E-2</v>
      </c>
      <c r="I4">
        <v>1.6469999999999999E-2</v>
      </c>
      <c r="J4">
        <v>4.9339811022774656E-3</v>
      </c>
      <c r="K4">
        <v>2.4998971360913572E-2</v>
      </c>
      <c r="L4">
        <v>1.8219178082191777E-2</v>
      </c>
      <c r="M4">
        <v>3.2000000000000001E-2</v>
      </c>
      <c r="N4">
        <v>9.8458904109589074E-2</v>
      </c>
      <c r="O4">
        <v>0.11699999999999997</v>
      </c>
      <c r="P4">
        <v>0.13</v>
      </c>
      <c r="Q4">
        <v>0.13</v>
      </c>
      <c r="R4">
        <v>8.7657534246575311E-2</v>
      </c>
      <c r="S4">
        <v>2.7953013698630135E-2</v>
      </c>
      <c r="T4">
        <v>5.6250000000000001E-2</v>
      </c>
      <c r="U4">
        <v>4.1247832907211401E-2</v>
      </c>
      <c r="V4">
        <v>0.14737166665976026</v>
      </c>
      <c r="W4">
        <v>4.0000000000000008E-2</v>
      </c>
    </row>
    <row r="5" spans="1:23" hidden="1">
      <c r="A5" t="s">
        <v>41</v>
      </c>
      <c r="B5">
        <v>7.9541095890410946E-2</v>
      </c>
      <c r="E5">
        <v>6.9529392094340975E-2</v>
      </c>
      <c r="F5">
        <v>3.6000000000000011E-2</v>
      </c>
      <c r="G5">
        <v>4.1664383561643828E-2</v>
      </c>
      <c r="I5">
        <v>1.8000000000000002E-2</v>
      </c>
      <c r="J5">
        <v>1.2334952755693664E-2</v>
      </c>
      <c r="L5">
        <v>7.504548710304937E-3</v>
      </c>
      <c r="M5">
        <v>1.8000000000000002E-2</v>
      </c>
      <c r="N5">
        <v>1.0958904109589045E-2</v>
      </c>
      <c r="S5">
        <v>2.9608767123287676E-2</v>
      </c>
      <c r="T5">
        <v>2.5576622528681519E-2</v>
      </c>
      <c r="U5">
        <v>1.5181548490030717E-2</v>
      </c>
      <c r="V5">
        <v>5.0250000000000017E-2</v>
      </c>
    </row>
    <row r="6" spans="1:23" hidden="1">
      <c r="A6" t="s">
        <v>42</v>
      </c>
      <c r="E6">
        <v>6.0000000000000027E-3</v>
      </c>
      <c r="H6">
        <v>2.2721678793903202E-2</v>
      </c>
      <c r="I6">
        <v>1.0000000000000002E-2</v>
      </c>
      <c r="W6">
        <v>5.000000000000001E-3</v>
      </c>
    </row>
    <row r="7" spans="1:23" hidden="1">
      <c r="A7" t="s">
        <v>43</v>
      </c>
      <c r="E7">
        <v>1.4706416471558389E-2</v>
      </c>
      <c r="G7">
        <v>7.5753424657534233E-3</v>
      </c>
      <c r="H7">
        <v>9.202279911530796E-3</v>
      </c>
      <c r="I7">
        <v>0</v>
      </c>
      <c r="J7">
        <v>7.400971653416198E-3</v>
      </c>
      <c r="K7">
        <v>4.1937523144379429E-2</v>
      </c>
      <c r="M7">
        <v>0</v>
      </c>
      <c r="N7">
        <v>1.3527397260273971E-2</v>
      </c>
      <c r="S7">
        <v>4.8698630136986284E-4</v>
      </c>
      <c r="V7">
        <v>1.2500000000000002E-3</v>
      </c>
      <c r="W7">
        <v>1.5000000000000008E-2</v>
      </c>
    </row>
    <row r="8" spans="1:23" ht="16.5" hidden="1">
      <c r="A8" s="24" t="s">
        <v>44</v>
      </c>
      <c r="B8">
        <v>0.27812328767123284</v>
      </c>
      <c r="C8">
        <v>0.14710000000000001</v>
      </c>
      <c r="D8">
        <v>0.35569689779172942</v>
      </c>
      <c r="E8">
        <v>4.602032753659701E-2</v>
      </c>
      <c r="F8">
        <v>0.26447901369863014</v>
      </c>
      <c r="G8">
        <v>0.20154671232876717</v>
      </c>
      <c r="H8">
        <v>0.12537489760768694</v>
      </c>
      <c r="I8">
        <v>0.11903000000000001</v>
      </c>
      <c r="J8">
        <v>4.785961669209142E-2</v>
      </c>
      <c r="K8">
        <v>0.11924900222008619</v>
      </c>
      <c r="L8">
        <v>0.25298337506441798</v>
      </c>
      <c r="M8">
        <v>0.14531506849315071</v>
      </c>
      <c r="N8">
        <v>0.16060410958904112</v>
      </c>
      <c r="O8">
        <v>0.16166999999999998</v>
      </c>
      <c r="P8">
        <v>4.4999999999999998E-2</v>
      </c>
      <c r="Q8">
        <v>0.1373958904109589</v>
      </c>
      <c r="R8">
        <v>0.1471780821917808</v>
      </c>
      <c r="S8">
        <v>0.16093273972602745</v>
      </c>
      <c r="T8">
        <v>0.13469155632170379</v>
      </c>
      <c r="U8">
        <v>8.2495665814422803E-2</v>
      </c>
      <c r="V8">
        <v>0.19525000000000006</v>
      </c>
      <c r="W8">
        <v>0.15752500000000003</v>
      </c>
    </row>
    <row r="9" spans="1:23" hidden="1">
      <c r="A9" t="s">
        <v>40</v>
      </c>
      <c r="B9">
        <v>0.110058904109589</v>
      </c>
      <c r="C9">
        <v>3.0000000000000009E-2</v>
      </c>
      <c r="D9">
        <v>0.20800988174954926</v>
      </c>
      <c r="F9">
        <v>0.1298630136986301</v>
      </c>
      <c r="G9">
        <v>4.8633698630137001E-2</v>
      </c>
      <c r="H9">
        <v>3.5218602130549961E-2</v>
      </c>
      <c r="I9">
        <v>3.302999999999999E-2</v>
      </c>
      <c r="J9">
        <v>9.8679622045549312E-3</v>
      </c>
      <c r="K9">
        <v>2.4998971360913572E-2</v>
      </c>
      <c r="L9">
        <v>7.183561643835619E-2</v>
      </c>
      <c r="M9">
        <v>5.6000000000000015E-2</v>
      </c>
      <c r="N9">
        <v>5.1335616438356171E-2</v>
      </c>
      <c r="R9">
        <v>0.13635616438356163</v>
      </c>
      <c r="S9">
        <v>6.9152054794520523E-2</v>
      </c>
      <c r="T9">
        <v>6.0749999999999992E-2</v>
      </c>
      <c r="U9">
        <v>8.2495665814422803E-2</v>
      </c>
      <c r="V9">
        <v>7.4999999999999983E-2</v>
      </c>
      <c r="W9">
        <v>9.0000000000000024E-2</v>
      </c>
    </row>
    <row r="10" spans="1:23" hidden="1">
      <c r="A10" t="s">
        <v>41</v>
      </c>
      <c r="B10">
        <v>0.1103835616438356</v>
      </c>
      <c r="C10">
        <v>0.10000000000000002</v>
      </c>
      <c r="F10">
        <v>0</v>
      </c>
      <c r="G10">
        <v>7.0071917808219197E-2</v>
      </c>
      <c r="H10">
        <v>6.4870392956593623E-2</v>
      </c>
      <c r="I10">
        <v>3.6000000000000004E-2</v>
      </c>
      <c r="J10">
        <v>2.4669905511387327E-2</v>
      </c>
      <c r="L10">
        <v>9.8068306571267291E-2</v>
      </c>
      <c r="M10">
        <v>4.8000000000000001E-2</v>
      </c>
      <c r="N10">
        <v>8.8835616438356149E-2</v>
      </c>
      <c r="O10">
        <v>8.1000000000000016E-2</v>
      </c>
      <c r="P10">
        <v>4.4999999999999998E-2</v>
      </c>
      <c r="Q10">
        <v>0.09</v>
      </c>
      <c r="S10">
        <v>6.9054657534246583E-2</v>
      </c>
      <c r="T10">
        <v>6.3941556321703785E-2</v>
      </c>
      <c r="V10">
        <v>5.000000000000001E-2</v>
      </c>
    </row>
    <row r="11" spans="1:23" hidden="1">
      <c r="A11" t="s">
        <v>42</v>
      </c>
      <c r="B11">
        <v>9.6315068493150711E-3</v>
      </c>
      <c r="C11">
        <v>1.7100000000000004E-2</v>
      </c>
      <c r="D11">
        <v>1.0400494087477462E-2</v>
      </c>
      <c r="E11">
        <v>3.3499999999999988E-2</v>
      </c>
      <c r="F11">
        <v>9.1328328767123282E-2</v>
      </c>
      <c r="G11">
        <v>2.602602739726028E-2</v>
      </c>
      <c r="H11">
        <v>1.6310839396951601E-2</v>
      </c>
      <c r="I11">
        <v>3.0000000000000009E-2</v>
      </c>
      <c r="J11">
        <v>9.8679622045549334E-4</v>
      </c>
      <c r="L11">
        <v>2.0613698630136991E-2</v>
      </c>
      <c r="M11">
        <v>1.2E-2</v>
      </c>
      <c r="N11">
        <v>4.1999999999999997E-3</v>
      </c>
      <c r="O11">
        <v>5.6699999999999997E-3</v>
      </c>
      <c r="P11">
        <v>0</v>
      </c>
      <c r="Q11">
        <v>6.3E-3</v>
      </c>
      <c r="S11">
        <v>1.2986301369863012E-2</v>
      </c>
      <c r="V11">
        <v>6.8999999999999978E-2</v>
      </c>
      <c r="W11">
        <v>2.7525000000000011E-2</v>
      </c>
    </row>
    <row r="12" spans="1:23" hidden="1">
      <c r="A12" t="s">
        <v>43</v>
      </c>
      <c r="B12">
        <v>4.8049315068493172E-2</v>
      </c>
      <c r="D12">
        <v>0.13728652195470251</v>
      </c>
      <c r="E12">
        <v>1.2520327536597004E-2</v>
      </c>
      <c r="F12">
        <v>4.3287671232876697E-2</v>
      </c>
      <c r="G12">
        <v>5.6815068493150676E-2</v>
      </c>
      <c r="H12">
        <v>8.975063123591762E-3</v>
      </c>
      <c r="I12">
        <v>2.0000000000000004E-2</v>
      </c>
      <c r="J12">
        <v>1.2334952755693664E-2</v>
      </c>
      <c r="K12">
        <v>9.4250030859172565E-2</v>
      </c>
      <c r="L12">
        <v>6.2465753424657544E-2</v>
      </c>
      <c r="M12">
        <v>2.9315068493150687E-2</v>
      </c>
      <c r="N12">
        <v>1.6232876712328762E-2</v>
      </c>
      <c r="O12">
        <v>7.4999999999999983E-2</v>
      </c>
      <c r="P12">
        <v>0</v>
      </c>
      <c r="Q12">
        <v>4.1095890410958902E-2</v>
      </c>
      <c r="R12">
        <v>1.0821917808219176E-2</v>
      </c>
      <c r="S12">
        <v>9.739726027397257E-3</v>
      </c>
      <c r="T12">
        <v>1.0000000000000002E-2</v>
      </c>
      <c r="V12">
        <v>1.2500000000000002E-3</v>
      </c>
      <c r="W12">
        <v>4.0000000000000008E-2</v>
      </c>
    </row>
    <row r="13" spans="1:23" hidden="1"/>
    <row r="14" spans="1:23" hidden="1">
      <c r="A14" t="s">
        <v>21</v>
      </c>
      <c r="B14">
        <v>8.2191780821917804E-2</v>
      </c>
      <c r="C14">
        <v>0.16438356164383561</v>
      </c>
      <c r="D14">
        <v>8.2191780821917804E-2</v>
      </c>
      <c r="E14">
        <v>0</v>
      </c>
      <c r="F14">
        <v>8.2191780821917804E-2</v>
      </c>
      <c r="G14">
        <v>8.2191780821917804E-2</v>
      </c>
      <c r="H14">
        <v>0.13608393969515983</v>
      </c>
      <c r="I14">
        <v>0.16438356164383566</v>
      </c>
      <c r="J14">
        <v>0.16438356164383555</v>
      </c>
      <c r="K14">
        <v>0</v>
      </c>
      <c r="L14">
        <v>4.1095890410958909E-2</v>
      </c>
      <c r="M14">
        <v>8.2191780821917804E-2</v>
      </c>
      <c r="N14">
        <v>8.2191780821917776E-2</v>
      </c>
      <c r="O14">
        <v>0.16438356164383561</v>
      </c>
      <c r="P14">
        <v>0</v>
      </c>
      <c r="Q14">
        <v>0.16438356164383561</v>
      </c>
      <c r="R14">
        <v>8.2191780821917762E-2</v>
      </c>
      <c r="S14">
        <v>8.2191780821917776E-2</v>
      </c>
      <c r="T14">
        <v>4.1095890410958902E-2</v>
      </c>
      <c r="U14">
        <v>0</v>
      </c>
      <c r="V14">
        <v>8.2191780821917804E-2</v>
      </c>
      <c r="W14">
        <v>8.2191780821917776E-2</v>
      </c>
    </row>
    <row r="15" spans="1:23" hidden="1">
      <c r="A15" t="s">
        <v>22</v>
      </c>
      <c r="B15">
        <v>3.8356164383561632E-2</v>
      </c>
      <c r="C15">
        <v>5.4794520547945202E-2</v>
      </c>
      <c r="D15">
        <v>0.1095890410958904</v>
      </c>
      <c r="E15">
        <v>4.1095890410958909E-2</v>
      </c>
      <c r="F15">
        <v>4.1095890410958902E-2</v>
      </c>
      <c r="G15">
        <v>3.8356164383561632E-2</v>
      </c>
      <c r="H15">
        <v>4.1095890410958888E-2</v>
      </c>
      <c r="I15">
        <v>4.1095890410958916E-2</v>
      </c>
      <c r="J15">
        <v>5.4794520547945202E-2</v>
      </c>
      <c r="K15">
        <v>3.8356164383561632E-2</v>
      </c>
      <c r="L15">
        <v>3.8356164383561632E-2</v>
      </c>
      <c r="M15">
        <v>8.2191780821917804E-2</v>
      </c>
      <c r="N15">
        <v>8.2191780821917776E-2</v>
      </c>
      <c r="O15">
        <v>8.2191780821917804E-2</v>
      </c>
      <c r="P15">
        <v>4.1095890410958902E-2</v>
      </c>
      <c r="Q15">
        <v>4.1095890410958902E-2</v>
      </c>
      <c r="R15">
        <v>3.2876712328767113E-2</v>
      </c>
      <c r="S15">
        <v>4.9315068493150697E-2</v>
      </c>
      <c r="T15">
        <v>6.5753424657534226E-2</v>
      </c>
      <c r="U15">
        <v>3.9886039886039892E-2</v>
      </c>
      <c r="V15">
        <v>5.7534246575342472E-2</v>
      </c>
      <c r="W15">
        <v>5.205479452054794E-2</v>
      </c>
    </row>
    <row r="16" spans="1:23" hidden="1">
      <c r="A16" t="s">
        <v>45</v>
      </c>
      <c r="B16">
        <v>0.41095890410958902</v>
      </c>
      <c r="C16">
        <v>0.41095890410958902</v>
      </c>
      <c r="D16">
        <v>0.15780821917808213</v>
      </c>
      <c r="E16">
        <v>0.41095890410958902</v>
      </c>
      <c r="F16">
        <v>0.30136986301369867</v>
      </c>
      <c r="G16">
        <v>0.29041095890410956</v>
      </c>
      <c r="H16">
        <v>0.41095890410958902</v>
      </c>
      <c r="I16">
        <v>0.41095890410958902</v>
      </c>
      <c r="J16">
        <v>0.41095890410958902</v>
      </c>
      <c r="K16">
        <v>0.19178082191780815</v>
      </c>
      <c r="L16">
        <v>0.52054794520547942</v>
      </c>
      <c r="M16">
        <v>0.3561643835616437</v>
      </c>
      <c r="N16">
        <v>0.32602739726027402</v>
      </c>
      <c r="O16">
        <v>0.61643835616438369</v>
      </c>
      <c r="P16">
        <v>0.13698630136986301</v>
      </c>
      <c r="Q16">
        <v>0.27397260273972601</v>
      </c>
      <c r="R16">
        <v>0.20547945205479451</v>
      </c>
      <c r="S16">
        <v>0.31506849315068491</v>
      </c>
      <c r="T16">
        <v>0.41095890410958902</v>
      </c>
      <c r="U16">
        <v>0.22739726027397258</v>
      </c>
      <c r="V16">
        <v>0.49041095890410952</v>
      </c>
      <c r="W16">
        <v>0.41095890410958902</v>
      </c>
    </row>
    <row r="17" spans="1:23" hidden="1">
      <c r="A17" t="s">
        <v>46</v>
      </c>
      <c r="B17">
        <v>0.16438356164383561</v>
      </c>
      <c r="C17">
        <v>0.24657534246575347</v>
      </c>
      <c r="D17">
        <v>0.11506849315068494</v>
      </c>
      <c r="E17">
        <v>8.2191780821917818E-2</v>
      </c>
      <c r="F17">
        <v>2.0547945205479451E-2</v>
      </c>
      <c r="G17">
        <v>8.2191780821917804E-2</v>
      </c>
      <c r="H17">
        <v>0</v>
      </c>
      <c r="I17">
        <v>0</v>
      </c>
      <c r="J17">
        <v>8.2191780821917776E-2</v>
      </c>
      <c r="K17">
        <v>7.6712328767123264E-2</v>
      </c>
      <c r="L17">
        <v>0</v>
      </c>
      <c r="M17">
        <v>0</v>
      </c>
      <c r="N17">
        <v>0</v>
      </c>
      <c r="O17">
        <v>0</v>
      </c>
      <c r="P17">
        <v>0</v>
      </c>
      <c r="Q17">
        <v>0</v>
      </c>
      <c r="R17">
        <v>0.12328767123287673</v>
      </c>
      <c r="S17">
        <v>7.6712328767123264E-2</v>
      </c>
      <c r="T17">
        <v>0</v>
      </c>
      <c r="V17">
        <v>0</v>
      </c>
      <c r="W17">
        <v>0</v>
      </c>
    </row>
    <row r="18" spans="1:23" hidden="1"/>
    <row r="19" spans="1:23" hidden="1">
      <c r="B19">
        <v>8.2191780821917804E-2</v>
      </c>
      <c r="C19">
        <v>8.2191780821917804E-2</v>
      </c>
      <c r="D19">
        <v>3.1561643835616424E-2</v>
      </c>
      <c r="E19">
        <v>8.2191780821917804E-2</v>
      </c>
      <c r="F19">
        <v>6.0273972602739735E-2</v>
      </c>
      <c r="G19">
        <v>5.8082191780821912E-2</v>
      </c>
      <c r="H19">
        <v>8.2191780821917804E-2</v>
      </c>
      <c r="I19">
        <v>8.2191780821917804E-2</v>
      </c>
      <c r="J19">
        <v>8.2191780821917804E-2</v>
      </c>
      <c r="K19">
        <v>3.8356164383561632E-2</v>
      </c>
      <c r="L19">
        <v>0.10410958904109588</v>
      </c>
      <c r="M19">
        <v>7.1232876712328738E-2</v>
      </c>
      <c r="N19">
        <v>6.5205479452054807E-2</v>
      </c>
      <c r="O19">
        <v>0.12328767123287673</v>
      </c>
      <c r="P19">
        <v>2.7397260273972601E-2</v>
      </c>
      <c r="Q19">
        <v>5.4794520547945202E-2</v>
      </c>
      <c r="R19">
        <v>4.1095890410958902E-2</v>
      </c>
      <c r="S19">
        <v>6.3013698630136977E-2</v>
      </c>
      <c r="T19">
        <v>8.2191780821917804E-2</v>
      </c>
      <c r="U19">
        <v>4.547945205479452E-2</v>
      </c>
      <c r="V19">
        <v>9.8082191780821906E-2</v>
      </c>
      <c r="W19">
        <v>8.2191780821917804E-2</v>
      </c>
    </row>
    <row r="20" spans="1:23" hidden="1">
      <c r="B20">
        <v>3.287671232876712E-2</v>
      </c>
      <c r="C20">
        <v>4.9315068493150691E-2</v>
      </c>
      <c r="D20">
        <v>2.301369863013699E-2</v>
      </c>
      <c r="E20">
        <v>1.6438356164383564E-2</v>
      </c>
      <c r="F20">
        <v>4.10958904109589E-3</v>
      </c>
      <c r="G20">
        <v>1.643835616438356E-2</v>
      </c>
      <c r="H20">
        <v>0</v>
      </c>
      <c r="I20">
        <v>0</v>
      </c>
      <c r="J20">
        <v>1.6438356164383557E-2</v>
      </c>
      <c r="K20">
        <v>1.5342465753424652E-2</v>
      </c>
      <c r="L20">
        <v>0</v>
      </c>
      <c r="M20">
        <v>0</v>
      </c>
      <c r="N20">
        <v>0</v>
      </c>
      <c r="O20">
        <v>0</v>
      </c>
      <c r="P20">
        <v>0</v>
      </c>
      <c r="Q20">
        <v>0</v>
      </c>
      <c r="R20">
        <v>2.4657534246575345E-2</v>
      </c>
      <c r="S20">
        <v>1.5342465753424652E-2</v>
      </c>
      <c r="T20">
        <v>0</v>
      </c>
      <c r="V20">
        <v>0</v>
      </c>
      <c r="W20">
        <v>0</v>
      </c>
    </row>
    <row r="21" spans="1:23" hidden="1"/>
    <row r="22" spans="1:23" hidden="1"/>
    <row r="23" spans="1:23" hidden="1">
      <c r="B23" t="s">
        <v>18</v>
      </c>
      <c r="C23" t="s">
        <v>20</v>
      </c>
      <c r="D23" t="s">
        <v>2</v>
      </c>
      <c r="E23" t="s">
        <v>16</v>
      </c>
      <c r="F23" t="s">
        <v>4</v>
      </c>
      <c r="G23" t="s">
        <v>8</v>
      </c>
      <c r="H23" t="s">
        <v>13</v>
      </c>
      <c r="I23" t="s">
        <v>11</v>
      </c>
      <c r="J23" t="s">
        <v>15</v>
      </c>
      <c r="K23" t="s">
        <v>1</v>
      </c>
      <c r="L23" t="s">
        <v>17</v>
      </c>
      <c r="M23" t="s">
        <v>7</v>
      </c>
      <c r="N23" t="s">
        <v>5</v>
      </c>
      <c r="O23" t="s">
        <v>19</v>
      </c>
      <c r="P23" t="s">
        <v>50</v>
      </c>
      <c r="Q23" t="s">
        <v>51</v>
      </c>
      <c r="R23" t="s">
        <v>6</v>
      </c>
      <c r="S23" t="s">
        <v>9</v>
      </c>
      <c r="T23" t="s">
        <v>12</v>
      </c>
      <c r="U23" t="s">
        <v>3</v>
      </c>
      <c r="V23" t="s">
        <v>14</v>
      </c>
      <c r="W23" t="s">
        <v>10</v>
      </c>
    </row>
    <row r="24" spans="1:23" hidden="1">
      <c r="A24" t="s">
        <v>39</v>
      </c>
      <c r="B24">
        <v>0.19858219178082198</v>
      </c>
      <c r="C24">
        <v>0.12709999999999999</v>
      </c>
      <c r="D24">
        <v>9.1679407564991822E-2</v>
      </c>
      <c r="E24">
        <v>0.18960348742778027</v>
      </c>
      <c r="F24">
        <v>7.2522161871009863E-2</v>
      </c>
      <c r="G24">
        <v>6.9465890410958894E-2</v>
      </c>
      <c r="H24">
        <v>0.10735993230119259</v>
      </c>
      <c r="I24">
        <v>4.4470000000000003E-2</v>
      </c>
      <c r="J24">
        <v>2.4669905511387327E-2</v>
      </c>
      <c r="K24">
        <v>6.6936494505293015E-2</v>
      </c>
      <c r="L24">
        <v>2.5723726792496716E-2</v>
      </c>
      <c r="M24">
        <v>0.05</v>
      </c>
      <c r="N24">
        <v>0.12294520547945206</v>
      </c>
      <c r="O24">
        <v>0.11699999999999997</v>
      </c>
      <c r="P24">
        <v>0.13</v>
      </c>
      <c r="Q24">
        <v>0.13</v>
      </c>
      <c r="R24">
        <v>8.7657534246575311E-2</v>
      </c>
      <c r="S24">
        <v>5.8048767123287673E-2</v>
      </c>
      <c r="T24">
        <v>8.1826622528681531E-2</v>
      </c>
      <c r="U24">
        <v>5.6429381397242108E-2</v>
      </c>
      <c r="V24">
        <v>0.19887166665976036</v>
      </c>
      <c r="W24">
        <v>6.0000000000000032E-2</v>
      </c>
    </row>
    <row r="25" spans="1:23" hidden="1">
      <c r="A25" t="s">
        <v>44</v>
      </c>
      <c r="B25">
        <v>0.27812328767123284</v>
      </c>
      <c r="C25">
        <v>0.14710000000000001</v>
      </c>
      <c r="D25">
        <v>0.35569689779172942</v>
      </c>
      <c r="E25">
        <v>4.602032753659701E-2</v>
      </c>
      <c r="F25">
        <v>0.26447901369863014</v>
      </c>
      <c r="G25">
        <v>0.20154671232876717</v>
      </c>
      <c r="H25">
        <v>0.12537489760768694</v>
      </c>
      <c r="I25">
        <v>0.11903000000000001</v>
      </c>
      <c r="J25">
        <v>4.785961669209142E-2</v>
      </c>
      <c r="K25">
        <v>0.11924900222008619</v>
      </c>
      <c r="L25">
        <v>0.25298337506441798</v>
      </c>
      <c r="M25">
        <v>0.14531506849315071</v>
      </c>
      <c r="N25">
        <v>0.16060410958904112</v>
      </c>
      <c r="O25">
        <v>0.16166999999999998</v>
      </c>
      <c r="P25">
        <v>4.4999999999999998E-2</v>
      </c>
      <c r="Q25">
        <v>0.1373958904109589</v>
      </c>
      <c r="R25">
        <v>0.1471780821917808</v>
      </c>
      <c r="S25">
        <v>0.16093273972602745</v>
      </c>
      <c r="T25">
        <v>0.13469155632170379</v>
      </c>
      <c r="U25">
        <v>8.2495665814422803E-2</v>
      </c>
      <c r="V25">
        <v>0.19525000000000006</v>
      </c>
      <c r="W25">
        <v>0.15752500000000003</v>
      </c>
    </row>
    <row r="26" spans="1:23" hidden="1">
      <c r="A26" t="s">
        <v>21</v>
      </c>
      <c r="B26">
        <v>8.2191780821917804E-2</v>
      </c>
      <c r="C26">
        <v>0.16438356164383561</v>
      </c>
      <c r="D26">
        <v>8.2191780821917804E-2</v>
      </c>
      <c r="E26">
        <v>0</v>
      </c>
      <c r="F26">
        <v>8.2191780821917804E-2</v>
      </c>
      <c r="G26">
        <v>8.2191780821917804E-2</v>
      </c>
      <c r="H26">
        <v>0.13608393969515983</v>
      </c>
      <c r="I26">
        <v>0.16438356164383566</v>
      </c>
      <c r="J26">
        <v>0.16438356164383555</v>
      </c>
      <c r="K26">
        <v>0</v>
      </c>
      <c r="L26">
        <v>4.1095890410958909E-2</v>
      </c>
      <c r="M26">
        <v>8.2191780821917804E-2</v>
      </c>
      <c r="N26">
        <v>8.2191780821917776E-2</v>
      </c>
      <c r="O26">
        <v>0.16438356164383561</v>
      </c>
      <c r="P26">
        <v>0</v>
      </c>
      <c r="Q26">
        <v>0.16438356164383561</v>
      </c>
      <c r="R26">
        <v>8.2191780821917762E-2</v>
      </c>
      <c r="S26">
        <v>8.2191780821917776E-2</v>
      </c>
      <c r="T26">
        <v>4.1095890410958902E-2</v>
      </c>
      <c r="U26">
        <v>0</v>
      </c>
      <c r="V26">
        <v>8.2191780821917804E-2</v>
      </c>
      <c r="W26">
        <v>8.2191780821917776E-2</v>
      </c>
    </row>
    <row r="27" spans="1:23" hidden="1">
      <c r="A27" t="s">
        <v>22</v>
      </c>
      <c r="B27">
        <v>3.8356164383561632E-2</v>
      </c>
      <c r="C27">
        <v>5.4794520547945202E-2</v>
      </c>
      <c r="D27">
        <v>0.1095890410958904</v>
      </c>
      <c r="E27">
        <v>4.1095890410958909E-2</v>
      </c>
      <c r="F27">
        <v>4.1095890410958902E-2</v>
      </c>
      <c r="G27">
        <v>3.8356164383561632E-2</v>
      </c>
      <c r="H27">
        <v>4.1095890410958888E-2</v>
      </c>
      <c r="I27">
        <v>4.1095890410958916E-2</v>
      </c>
      <c r="J27">
        <v>5.4794520547945202E-2</v>
      </c>
      <c r="K27">
        <v>3.8356164383561632E-2</v>
      </c>
      <c r="L27">
        <v>3.8356164383561632E-2</v>
      </c>
      <c r="M27">
        <v>8.2191780821917804E-2</v>
      </c>
      <c r="N27">
        <v>8.2191780821917776E-2</v>
      </c>
      <c r="O27">
        <v>8.2191780821917804E-2</v>
      </c>
      <c r="P27">
        <v>4.1095890410958902E-2</v>
      </c>
      <c r="Q27">
        <v>4.1095890410958902E-2</v>
      </c>
      <c r="R27">
        <v>3.2876712328767113E-2</v>
      </c>
      <c r="S27">
        <v>4.9315068493150697E-2</v>
      </c>
      <c r="T27">
        <v>6.5753424657534226E-2</v>
      </c>
      <c r="U27">
        <v>3.9886039886039892E-2</v>
      </c>
      <c r="V27">
        <v>5.7534246575342472E-2</v>
      </c>
      <c r="W27">
        <v>5.205479452054794E-2</v>
      </c>
    </row>
    <row r="28" spans="1:23" hidden="1">
      <c r="A28" t="s">
        <v>45</v>
      </c>
      <c r="B28">
        <v>0.41095890410958902</v>
      </c>
      <c r="C28">
        <v>0.41095890410958902</v>
      </c>
      <c r="D28">
        <v>0.15780821917808213</v>
      </c>
      <c r="E28">
        <v>0.41095890410958902</v>
      </c>
      <c r="F28">
        <v>0.30136986301369867</v>
      </c>
      <c r="G28">
        <v>0.29041095890410956</v>
      </c>
      <c r="H28">
        <v>0.41095890410958902</v>
      </c>
      <c r="I28">
        <v>0.41095890410958902</v>
      </c>
      <c r="J28">
        <v>0.41095890410958902</v>
      </c>
      <c r="K28">
        <v>0.19178082191780815</v>
      </c>
      <c r="L28">
        <v>0.52054794520547942</v>
      </c>
      <c r="M28">
        <v>0.3561643835616437</v>
      </c>
      <c r="N28">
        <v>0.32602739726027402</v>
      </c>
      <c r="O28">
        <v>0.61643835616438369</v>
      </c>
      <c r="P28">
        <v>0.13698630136986301</v>
      </c>
      <c r="Q28">
        <v>0.27397260273972601</v>
      </c>
      <c r="R28">
        <v>0.20547945205479451</v>
      </c>
      <c r="S28">
        <v>0.31506849315068491</v>
      </c>
      <c r="T28">
        <v>0.41095890410958902</v>
      </c>
      <c r="U28">
        <v>0.22739726027397258</v>
      </c>
      <c r="V28">
        <v>0.49041095890410952</v>
      </c>
      <c r="W28">
        <v>0.41095890410958902</v>
      </c>
    </row>
    <row r="29" spans="1:23" hidden="1">
      <c r="A29" t="s">
        <v>46</v>
      </c>
      <c r="B29">
        <v>0.16438356164383561</v>
      </c>
      <c r="C29">
        <v>0.24657534246575347</v>
      </c>
      <c r="D29">
        <v>0.11506849315068494</v>
      </c>
      <c r="E29">
        <v>8.2191780821917818E-2</v>
      </c>
      <c r="F29">
        <v>2.0547945205479451E-2</v>
      </c>
      <c r="G29">
        <v>8.2191780821917804E-2</v>
      </c>
      <c r="H29">
        <v>0</v>
      </c>
      <c r="I29">
        <v>0</v>
      </c>
      <c r="J29">
        <v>8.2191780821917776E-2</v>
      </c>
      <c r="K29">
        <v>7.6712328767123264E-2</v>
      </c>
      <c r="L29">
        <v>0</v>
      </c>
      <c r="M29">
        <v>0</v>
      </c>
      <c r="N29">
        <v>0</v>
      </c>
      <c r="O29">
        <v>0</v>
      </c>
      <c r="P29">
        <v>0</v>
      </c>
      <c r="Q29">
        <v>0</v>
      </c>
      <c r="R29">
        <v>0.12328767123287673</v>
      </c>
      <c r="S29">
        <v>7.6712328767123264E-2</v>
      </c>
      <c r="T29">
        <v>0</v>
      </c>
      <c r="V29">
        <v>0</v>
      </c>
      <c r="W29">
        <v>0</v>
      </c>
    </row>
    <row r="30" spans="1:23" hidden="1">
      <c r="A30" t="s">
        <v>47</v>
      </c>
      <c r="B30">
        <v>8.2191780821917804E-2</v>
      </c>
      <c r="C30">
        <v>8.2191780821917804E-2</v>
      </c>
      <c r="D30">
        <v>3.1561643835616424E-2</v>
      </c>
      <c r="E30">
        <v>8.2191780821917804E-2</v>
      </c>
      <c r="F30">
        <v>6.0273972602739735E-2</v>
      </c>
      <c r="G30">
        <v>5.8082191780821912E-2</v>
      </c>
      <c r="H30">
        <v>8.2191780821917804E-2</v>
      </c>
      <c r="I30">
        <v>8.2191780821917804E-2</v>
      </c>
      <c r="J30">
        <v>8.2191780821917804E-2</v>
      </c>
      <c r="K30">
        <v>3.8356164383561632E-2</v>
      </c>
      <c r="L30">
        <v>0.10410958904109588</v>
      </c>
      <c r="M30">
        <v>7.1232876712328738E-2</v>
      </c>
      <c r="N30">
        <v>6.5205479452054807E-2</v>
      </c>
      <c r="O30">
        <v>0.12328767123287673</v>
      </c>
      <c r="P30">
        <v>2.7397260273972601E-2</v>
      </c>
      <c r="Q30">
        <v>5.4794520547945202E-2</v>
      </c>
      <c r="R30">
        <v>4.1095890410958902E-2</v>
      </c>
      <c r="S30">
        <v>6.3013698630136977E-2</v>
      </c>
      <c r="T30">
        <v>8.2191780821917804E-2</v>
      </c>
      <c r="U30">
        <v>4.547945205479452E-2</v>
      </c>
      <c r="V30">
        <v>9.8082191780821906E-2</v>
      </c>
      <c r="W30">
        <v>8.2191780821917804E-2</v>
      </c>
    </row>
    <row r="31" spans="1:23" hidden="1">
      <c r="A31" t="s">
        <v>48</v>
      </c>
      <c r="B31">
        <v>3.287671232876712E-2</v>
      </c>
      <c r="C31">
        <v>4.9315068493150691E-2</v>
      </c>
      <c r="D31">
        <v>2.301369863013699E-2</v>
      </c>
      <c r="E31">
        <v>1.6438356164383564E-2</v>
      </c>
      <c r="F31">
        <v>4.10958904109589E-3</v>
      </c>
      <c r="G31">
        <v>1.643835616438356E-2</v>
      </c>
      <c r="H31">
        <v>0</v>
      </c>
      <c r="I31">
        <v>0</v>
      </c>
      <c r="J31">
        <v>1.6438356164383557E-2</v>
      </c>
      <c r="K31">
        <v>1.5342465753424652E-2</v>
      </c>
      <c r="L31">
        <v>0</v>
      </c>
      <c r="M31">
        <v>0</v>
      </c>
      <c r="N31">
        <v>0</v>
      </c>
      <c r="O31">
        <v>0</v>
      </c>
      <c r="P31">
        <v>0</v>
      </c>
      <c r="Q31">
        <v>0</v>
      </c>
      <c r="R31">
        <v>2.4657534246575345E-2</v>
      </c>
      <c r="S31">
        <v>1.5342465753424652E-2</v>
      </c>
      <c r="T31">
        <v>0</v>
      </c>
      <c r="V31">
        <v>0</v>
      </c>
      <c r="W31">
        <v>0</v>
      </c>
    </row>
    <row r="32" spans="1:23" hidden="1"/>
    <row r="34" spans="1:11" ht="51">
      <c r="A34" s="25"/>
      <c r="B34" s="25" t="s">
        <v>58</v>
      </c>
      <c r="C34" s="25" t="s">
        <v>57</v>
      </c>
      <c r="D34" s="25" t="s">
        <v>21</v>
      </c>
      <c r="E34" s="25" t="s">
        <v>22</v>
      </c>
      <c r="F34" s="25" t="s">
        <v>45</v>
      </c>
      <c r="G34" s="25" t="s">
        <v>46</v>
      </c>
      <c r="H34" s="25" t="s">
        <v>47</v>
      </c>
      <c r="I34" s="25" t="s">
        <v>48</v>
      </c>
      <c r="J34" s="25" t="s">
        <v>53</v>
      </c>
      <c r="K34" s="25" t="s">
        <v>54</v>
      </c>
    </row>
    <row r="35" spans="1:11">
      <c r="A35" s="3" t="s">
        <v>18</v>
      </c>
      <c r="B35" s="6">
        <v>0.19858219178082198</v>
      </c>
      <c r="C35" s="6">
        <v>0.27812328767123284</v>
      </c>
      <c r="D35" s="6">
        <v>8.2191780821917804E-2</v>
      </c>
      <c r="E35" s="6">
        <v>3.8356164383561632E-2</v>
      </c>
      <c r="F35" s="6">
        <v>0.41095890410958902</v>
      </c>
      <c r="G35" s="6">
        <v>0.16438356164383561</v>
      </c>
      <c r="H35" s="6">
        <v>8.2191780821917804E-2</v>
      </c>
      <c r="I35" s="6">
        <v>3.287671232876712E-2</v>
      </c>
      <c r="J35" s="30">
        <v>0.71232191780821907</v>
      </c>
      <c r="K35" s="26">
        <v>0.48020075525948852</v>
      </c>
    </row>
    <row r="36" spans="1:11">
      <c r="A36" s="2" t="s">
        <v>2</v>
      </c>
      <c r="B36" s="8">
        <v>9.1679407564991822E-2</v>
      </c>
      <c r="C36" s="8">
        <v>0.35569689779172942</v>
      </c>
      <c r="D36" s="8">
        <v>8.2191780821917804E-2</v>
      </c>
      <c r="E36" s="8">
        <v>0.1095890410958904</v>
      </c>
      <c r="F36" s="8">
        <v>0.15780821917808213</v>
      </c>
      <c r="G36" s="8">
        <v>0.11506849315068494</v>
      </c>
      <c r="H36" s="8">
        <v>3.1561643835616424E-2</v>
      </c>
      <c r="I36" s="8">
        <v>2.301369863013699E-2</v>
      </c>
      <c r="J36" s="31">
        <v>0.69373246974028291</v>
      </c>
      <c r="K36" s="27">
        <v>0.48020075525948852</v>
      </c>
    </row>
    <row r="37" spans="1:11">
      <c r="A37" s="2"/>
      <c r="B37" s="8"/>
      <c r="C37" s="8"/>
      <c r="D37" s="8"/>
      <c r="E37" s="8"/>
      <c r="F37" s="8"/>
      <c r="G37" s="8"/>
      <c r="H37" s="8"/>
      <c r="I37" s="8"/>
      <c r="J37" s="31"/>
      <c r="K37" s="27">
        <v>0.48020075525948852</v>
      </c>
    </row>
    <row r="38" spans="1:11">
      <c r="A38" s="2" t="s">
        <v>19</v>
      </c>
      <c r="B38" s="8">
        <v>0.11699999999999997</v>
      </c>
      <c r="C38" s="8">
        <v>0.16166999999999998</v>
      </c>
      <c r="D38" s="8">
        <v>0.16438356164383561</v>
      </c>
      <c r="E38" s="8">
        <v>8.2191780821917804E-2</v>
      </c>
      <c r="F38" s="8">
        <v>0.61643835616438369</v>
      </c>
      <c r="G38" s="8">
        <v>0</v>
      </c>
      <c r="H38" s="8">
        <v>0.12328767123287673</v>
      </c>
      <c r="I38" s="8">
        <v>0</v>
      </c>
      <c r="J38" s="31">
        <v>0.64853301369863015</v>
      </c>
      <c r="K38" s="27">
        <v>0.48020075525948852</v>
      </c>
    </row>
    <row r="39" spans="1:11">
      <c r="A39" s="2" t="s">
        <v>55</v>
      </c>
      <c r="B39" s="8">
        <v>0.13</v>
      </c>
      <c r="C39" s="8">
        <v>0.1373958904109589</v>
      </c>
      <c r="D39" s="8">
        <v>0.16438356164383561</v>
      </c>
      <c r="E39" s="8">
        <v>4.1095890410958902E-2</v>
      </c>
      <c r="F39" s="8">
        <v>0.27397260273972601</v>
      </c>
      <c r="G39" s="8">
        <v>0</v>
      </c>
      <c r="H39" s="8">
        <v>5.4794520547945202E-2</v>
      </c>
      <c r="I39" s="8">
        <v>0</v>
      </c>
      <c r="J39" s="31">
        <v>0.52766986301369867</v>
      </c>
      <c r="K39" s="27">
        <v>0.48020075525948852</v>
      </c>
    </row>
    <row r="40" spans="1:11">
      <c r="A40" s="2" t="s">
        <v>56</v>
      </c>
      <c r="B40" s="8">
        <v>0.13</v>
      </c>
      <c r="C40" s="8">
        <v>4.4999999999999998E-2</v>
      </c>
      <c r="D40" s="8">
        <v>0</v>
      </c>
      <c r="E40" s="8">
        <v>4.1095890410958902E-2</v>
      </c>
      <c r="F40" s="8">
        <v>0.13698630136986301</v>
      </c>
      <c r="G40" s="8">
        <v>0</v>
      </c>
      <c r="H40" s="8">
        <v>2.7397260273972601E-2</v>
      </c>
      <c r="I40" s="8">
        <v>0</v>
      </c>
      <c r="J40" s="31">
        <v>0.24349315068493149</v>
      </c>
      <c r="K40" s="27">
        <v>0.48020075525948852</v>
      </c>
    </row>
    <row r="41" spans="1:11">
      <c r="A41" s="2"/>
      <c r="B41" s="8"/>
      <c r="C41" s="8"/>
      <c r="D41" s="8"/>
      <c r="E41" s="8"/>
      <c r="F41" s="8"/>
      <c r="G41" s="8"/>
      <c r="H41" s="8"/>
      <c r="I41" s="8"/>
      <c r="J41" s="31"/>
      <c r="K41" s="27">
        <v>0.48020075525948852</v>
      </c>
    </row>
    <row r="42" spans="1:11">
      <c r="A42" s="2" t="s">
        <v>14</v>
      </c>
      <c r="B42" s="8">
        <v>0.19887166665976036</v>
      </c>
      <c r="C42" s="8">
        <v>0.19525000000000006</v>
      </c>
      <c r="D42" s="8">
        <v>8.2191780821917804E-2</v>
      </c>
      <c r="E42" s="8">
        <v>5.7534246575342472E-2</v>
      </c>
      <c r="F42" s="8">
        <v>0.49041095890410952</v>
      </c>
      <c r="G42" s="8">
        <v>0</v>
      </c>
      <c r="H42" s="8">
        <v>9.8082191780821906E-2</v>
      </c>
      <c r="I42" s="8">
        <v>0</v>
      </c>
      <c r="J42" s="31">
        <v>0.6319298858378426</v>
      </c>
      <c r="K42" s="27">
        <v>0.48020075525948852</v>
      </c>
    </row>
    <row r="43" spans="1:11">
      <c r="A43" s="2" t="s">
        <v>20</v>
      </c>
      <c r="B43" s="8">
        <v>0.12709999999999999</v>
      </c>
      <c r="C43" s="8">
        <v>0.14710000000000001</v>
      </c>
      <c r="D43" s="8">
        <v>0.16438356164383561</v>
      </c>
      <c r="E43" s="8">
        <v>5.4794520547945202E-2</v>
      </c>
      <c r="F43" s="8">
        <v>0.41095890410958902</v>
      </c>
      <c r="G43" s="8">
        <v>0.24657534246575347</v>
      </c>
      <c r="H43" s="8">
        <v>8.2191780821917804E-2</v>
      </c>
      <c r="I43" s="8">
        <v>4.9315068493150691E-2</v>
      </c>
      <c r="J43" s="31">
        <v>0.62488493150684932</v>
      </c>
      <c r="K43" s="27">
        <v>0.48020075525948852</v>
      </c>
    </row>
    <row r="44" spans="1:11">
      <c r="A44" s="2" t="s">
        <v>4</v>
      </c>
      <c r="B44" s="8">
        <v>7.2522161871009863E-2</v>
      </c>
      <c r="C44" s="8">
        <v>0.26447901369863014</v>
      </c>
      <c r="D44" s="8">
        <v>8.2191780821917804E-2</v>
      </c>
      <c r="E44" s="8">
        <v>4.1095890410958902E-2</v>
      </c>
      <c r="F44" s="8">
        <v>0.30136986301369867</v>
      </c>
      <c r="G44" s="8">
        <v>2.0547945205479451E-2</v>
      </c>
      <c r="H44" s="8">
        <v>6.0273972602739735E-2</v>
      </c>
      <c r="I44" s="8">
        <v>4.10958904109589E-3</v>
      </c>
      <c r="J44" s="31">
        <v>0.52467240844635232</v>
      </c>
      <c r="K44" s="27">
        <v>0.48020075525948852</v>
      </c>
    </row>
    <row r="45" spans="1:11">
      <c r="A45" s="2" t="s">
        <v>5</v>
      </c>
      <c r="B45" s="8">
        <v>0.12294520547945206</v>
      </c>
      <c r="C45" s="8">
        <v>0.16060410958904112</v>
      </c>
      <c r="D45" s="8">
        <v>8.2191780821917776E-2</v>
      </c>
      <c r="E45" s="8">
        <v>8.2191780821917776E-2</v>
      </c>
      <c r="F45" s="8">
        <v>0.32602739726027402</v>
      </c>
      <c r="G45" s="8">
        <v>0</v>
      </c>
      <c r="H45" s="8">
        <v>6.5205479452054807E-2</v>
      </c>
      <c r="I45" s="8">
        <v>0</v>
      </c>
      <c r="J45" s="31">
        <v>0.51313835616438352</v>
      </c>
      <c r="K45" s="27">
        <v>0.48020075525948852</v>
      </c>
    </row>
    <row r="46" spans="1:11">
      <c r="A46" s="2" t="s">
        <v>13</v>
      </c>
      <c r="B46" s="8">
        <v>0.10735993230119259</v>
      </c>
      <c r="C46" s="8">
        <v>0.12537489760768694</v>
      </c>
      <c r="D46" s="8">
        <v>0.13608393969515983</v>
      </c>
      <c r="E46" s="8">
        <v>4.1095890410958888E-2</v>
      </c>
      <c r="F46" s="8">
        <v>0.41095890410958902</v>
      </c>
      <c r="G46" s="8">
        <v>0</v>
      </c>
      <c r="H46" s="8">
        <v>8.2191780821917804E-2</v>
      </c>
      <c r="I46" s="8">
        <v>0</v>
      </c>
      <c r="J46" s="31">
        <v>0.49210644083691607</v>
      </c>
      <c r="K46" s="27">
        <v>0.48020075525948852</v>
      </c>
    </row>
    <row r="47" spans="1:11">
      <c r="A47" s="2" t="s">
        <v>8</v>
      </c>
      <c r="B47" s="8">
        <v>6.9465890410958894E-2</v>
      </c>
      <c r="C47" s="8">
        <v>0.20154671232876717</v>
      </c>
      <c r="D47" s="8">
        <v>8.2191780821917804E-2</v>
      </c>
      <c r="E47" s="8">
        <v>3.8356164383561632E-2</v>
      </c>
      <c r="F47" s="8">
        <v>0.29041095890410956</v>
      </c>
      <c r="G47" s="8">
        <v>8.2191780821917804E-2</v>
      </c>
      <c r="H47" s="8">
        <v>5.8082191780821912E-2</v>
      </c>
      <c r="I47" s="8">
        <v>1.643835616438356E-2</v>
      </c>
      <c r="J47" s="31">
        <v>0.46608109589041097</v>
      </c>
      <c r="K47" s="27">
        <v>0.48020075525948852</v>
      </c>
    </row>
    <row r="48" spans="1:11">
      <c r="A48" s="2" t="s">
        <v>17</v>
      </c>
      <c r="B48" s="8">
        <v>2.5723726792496716E-2</v>
      </c>
      <c r="C48" s="8">
        <v>0.25298337506441798</v>
      </c>
      <c r="D48" s="8">
        <v>4.1095890410958909E-2</v>
      </c>
      <c r="E48" s="8">
        <v>3.8356164383561632E-2</v>
      </c>
      <c r="F48" s="8">
        <v>0.52054794520547942</v>
      </c>
      <c r="G48" s="8">
        <v>0</v>
      </c>
      <c r="H48" s="8">
        <v>0.10410958904109588</v>
      </c>
      <c r="I48" s="8">
        <v>0</v>
      </c>
      <c r="J48" s="31">
        <v>0.46226874569253118</v>
      </c>
      <c r="K48" s="27">
        <v>0.48020075525948852</v>
      </c>
    </row>
    <row r="49" spans="1:11">
      <c r="A49" s="2" t="s">
        <v>11</v>
      </c>
      <c r="B49" s="8">
        <v>4.4470000000000003E-2</v>
      </c>
      <c r="C49" s="8">
        <v>0.11903000000000001</v>
      </c>
      <c r="D49" s="8">
        <v>0.16438356164383566</v>
      </c>
      <c r="E49" s="8">
        <v>4.1095890410958916E-2</v>
      </c>
      <c r="F49" s="8">
        <v>0.41095890410958902</v>
      </c>
      <c r="G49" s="8">
        <v>0</v>
      </c>
      <c r="H49" s="8">
        <v>8.2191780821917804E-2</v>
      </c>
      <c r="I49" s="8">
        <v>0</v>
      </c>
      <c r="J49" s="31">
        <v>0.4511712328767124</v>
      </c>
      <c r="K49" s="27">
        <v>0.48020075525948852</v>
      </c>
    </row>
    <row r="50" spans="1:11">
      <c r="A50" s="2" t="s">
        <v>10</v>
      </c>
      <c r="B50" s="8">
        <v>6.0000000000000032E-2</v>
      </c>
      <c r="C50" s="8">
        <v>0.15752500000000003</v>
      </c>
      <c r="D50" s="8">
        <v>8.2191780821917776E-2</v>
      </c>
      <c r="E50" s="8">
        <v>5.205479452054794E-2</v>
      </c>
      <c r="F50" s="8">
        <v>0.41095890410958902</v>
      </c>
      <c r="G50" s="8">
        <v>0</v>
      </c>
      <c r="H50" s="8">
        <v>8.2191780821917804E-2</v>
      </c>
      <c r="I50" s="8">
        <v>0</v>
      </c>
      <c r="J50" s="31">
        <v>0.43396335616438358</v>
      </c>
      <c r="K50" s="27">
        <v>0.48020075525948852</v>
      </c>
    </row>
    <row r="51" spans="1:11">
      <c r="A51" s="2" t="s">
        <v>7</v>
      </c>
      <c r="B51" s="8">
        <v>0.05</v>
      </c>
      <c r="C51" s="8">
        <v>0.14531506849315071</v>
      </c>
      <c r="D51" s="8">
        <v>8.2191780821917804E-2</v>
      </c>
      <c r="E51" s="8">
        <v>8.2191780821917804E-2</v>
      </c>
      <c r="F51" s="8">
        <v>0.3561643835616437</v>
      </c>
      <c r="G51" s="8">
        <v>0</v>
      </c>
      <c r="H51" s="8">
        <v>7.1232876712328738E-2</v>
      </c>
      <c r="I51" s="8">
        <v>0</v>
      </c>
      <c r="J51" s="31">
        <v>0.43093150684931508</v>
      </c>
      <c r="K51" s="27">
        <v>0.48020075525948852</v>
      </c>
    </row>
    <row r="52" spans="1:11">
      <c r="A52" s="2" t="s">
        <v>9</v>
      </c>
      <c r="B52" s="8">
        <v>5.8048767123287673E-2</v>
      </c>
      <c r="C52" s="8">
        <v>0.16093273972602745</v>
      </c>
      <c r="D52" s="8">
        <v>8.2191780821917776E-2</v>
      </c>
      <c r="E52" s="8">
        <v>4.9315068493150697E-2</v>
      </c>
      <c r="F52" s="8">
        <v>0.31506849315068491</v>
      </c>
      <c r="G52" s="8">
        <v>7.6712328767123264E-2</v>
      </c>
      <c r="H52" s="8">
        <v>6.3013698630136977E-2</v>
      </c>
      <c r="I52" s="8">
        <v>1.5342465753424652E-2</v>
      </c>
      <c r="J52" s="31">
        <v>0.42884452054794514</v>
      </c>
      <c r="K52" s="27">
        <v>0.48020075525948852</v>
      </c>
    </row>
    <row r="53" spans="1:11">
      <c r="A53" s="2" t="s">
        <v>6</v>
      </c>
      <c r="B53" s="8">
        <v>8.7657534246575311E-2</v>
      </c>
      <c r="C53" s="8">
        <v>0.1471780821917808</v>
      </c>
      <c r="D53" s="8">
        <v>8.2191780821917762E-2</v>
      </c>
      <c r="E53" s="8">
        <v>3.2876712328767113E-2</v>
      </c>
      <c r="F53" s="8">
        <v>0.20547945205479451</v>
      </c>
      <c r="G53" s="8">
        <v>0.12328767123287673</v>
      </c>
      <c r="H53" s="8">
        <v>4.1095890410958902E-2</v>
      </c>
      <c r="I53" s="8">
        <v>2.4657534246575345E-2</v>
      </c>
      <c r="J53" s="31">
        <v>0.4156575342465752</v>
      </c>
      <c r="K53" s="27">
        <v>0.48020075525948852</v>
      </c>
    </row>
    <row r="54" spans="1:11">
      <c r="A54" s="2" t="s">
        <v>12</v>
      </c>
      <c r="B54" s="8">
        <v>8.1826622528681531E-2</v>
      </c>
      <c r="C54" s="8">
        <v>0.13469155632170379</v>
      </c>
      <c r="D54" s="8">
        <v>4.1095890410958902E-2</v>
      </c>
      <c r="E54" s="8">
        <v>6.5753424657534226E-2</v>
      </c>
      <c r="F54" s="8">
        <v>0.41095890410958902</v>
      </c>
      <c r="G54" s="8">
        <v>0</v>
      </c>
      <c r="H54" s="8">
        <v>8.2191780821917804E-2</v>
      </c>
      <c r="I54" s="8">
        <v>0</v>
      </c>
      <c r="J54" s="31">
        <v>0.40555927474079623</v>
      </c>
      <c r="K54" s="27">
        <v>0.48020075525948852</v>
      </c>
    </row>
    <row r="55" spans="1:11">
      <c r="A55" s="2" t="s">
        <v>15</v>
      </c>
      <c r="B55" s="8">
        <v>2.4669905511387327E-2</v>
      </c>
      <c r="C55" s="8">
        <v>4.785961669209142E-2</v>
      </c>
      <c r="D55" s="8">
        <v>0.16438356164383555</v>
      </c>
      <c r="E55" s="8">
        <v>5.4794520547945202E-2</v>
      </c>
      <c r="F55" s="8">
        <v>0.41095890410958902</v>
      </c>
      <c r="G55" s="8">
        <v>8.2191780821917776E-2</v>
      </c>
      <c r="H55" s="8">
        <v>8.2191780821917804E-2</v>
      </c>
      <c r="I55" s="8">
        <v>1.6438356164383557E-2</v>
      </c>
      <c r="J55" s="31">
        <v>0.39033774138156085</v>
      </c>
      <c r="K55" s="27">
        <v>0.48020075525948852</v>
      </c>
    </row>
    <row r="56" spans="1:11">
      <c r="A56" s="2" t="s">
        <v>16</v>
      </c>
      <c r="B56" s="8">
        <v>0.18960348742778027</v>
      </c>
      <c r="C56" s="8">
        <v>4.602032753659701E-2</v>
      </c>
      <c r="D56" s="8">
        <v>0</v>
      </c>
      <c r="E56" s="8">
        <v>4.1095890410958909E-2</v>
      </c>
      <c r="F56" s="8">
        <v>0.41095890410958902</v>
      </c>
      <c r="G56" s="8">
        <v>8.2191780821917818E-2</v>
      </c>
      <c r="H56" s="8">
        <v>8.2191780821917804E-2</v>
      </c>
      <c r="I56" s="8">
        <v>1.6438356164383564E-2</v>
      </c>
      <c r="J56" s="31">
        <v>0.37534984236163754</v>
      </c>
      <c r="K56" s="27">
        <v>0.48020075525948852</v>
      </c>
    </row>
    <row r="57" spans="1:11">
      <c r="A57" s="2" t="s">
        <v>1</v>
      </c>
      <c r="B57" s="8">
        <v>6.6936494505293015E-2</v>
      </c>
      <c r="C57" s="8">
        <v>0.11924900222008619</v>
      </c>
      <c r="D57" s="8">
        <v>0</v>
      </c>
      <c r="E57" s="8">
        <v>3.8356164383561632E-2</v>
      </c>
      <c r="F57" s="8">
        <v>0.19178082191780815</v>
      </c>
      <c r="G57" s="8">
        <v>7.6712328767123264E-2</v>
      </c>
      <c r="H57" s="8">
        <v>3.8356164383561632E-2</v>
      </c>
      <c r="I57" s="8">
        <v>1.5342465753424652E-2</v>
      </c>
      <c r="J57" s="31">
        <v>0.27824029124592708</v>
      </c>
      <c r="K57" s="27">
        <v>0.48020075525948852</v>
      </c>
    </row>
    <row r="58" spans="1:11">
      <c r="A58" s="2" t="s">
        <v>3</v>
      </c>
      <c r="B58" s="8">
        <v>5.6429381397242108E-2</v>
      </c>
      <c r="C58" s="8">
        <v>8.2495665814422803E-2</v>
      </c>
      <c r="D58" s="8">
        <v>0</v>
      </c>
      <c r="E58" s="8">
        <v>3.9886039886039892E-2</v>
      </c>
      <c r="F58" s="8">
        <v>0.22739726027397258</v>
      </c>
      <c r="G58" s="8"/>
      <c r="H58" s="8">
        <v>4.547945205479452E-2</v>
      </c>
      <c r="I58" s="8"/>
      <c r="J58" s="31">
        <v>0.2242905391524993</v>
      </c>
      <c r="K58" s="27">
        <v>0.48020075525948852</v>
      </c>
    </row>
    <row r="59" spans="1:11">
      <c r="A59" s="28" t="s">
        <v>52</v>
      </c>
      <c r="B59" s="29">
        <f t="shared" ref="B59:J59" si="0">+AVERAGE(B35:B51,B54:B58)</f>
        <v>9.825930371155342E-2</v>
      </c>
      <c r="C59" s="29">
        <f t="shared" si="0"/>
        <v>0.15887052106202587</v>
      </c>
      <c r="D59" s="29">
        <f t="shared" si="0"/>
        <v>8.4886388765579884E-2</v>
      </c>
      <c r="E59" s="29">
        <f t="shared" si="0"/>
        <v>5.4049096514849938E-2</v>
      </c>
      <c r="F59" s="29">
        <f t="shared" si="0"/>
        <v>0.3588493150684931</v>
      </c>
      <c r="G59" s="29">
        <f t="shared" si="0"/>
        <v>4.5782263878875275E-2</v>
      </c>
      <c r="H59" s="29">
        <f t="shared" si="0"/>
        <v>7.1769863013698615E-2</v>
      </c>
      <c r="I59" s="29">
        <f t="shared" si="0"/>
        <v>9.1564527757750525E-3</v>
      </c>
      <c r="J59" s="32">
        <f t="shared" si="0"/>
        <v>0.47653380320469402</v>
      </c>
      <c r="K59" s="28"/>
    </row>
  </sheetData>
  <sortState ref="A35:K56">
    <sortCondition descending="1" ref="J35:J56"/>
  </sortState>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election activeCell="A6" sqref="A6:C26"/>
    </sheetView>
  </sheetViews>
  <sheetFormatPr defaultColWidth="9.140625" defaultRowHeight="15"/>
  <cols>
    <col min="1" max="1" width="13.7109375" customWidth="1"/>
    <col min="2" max="2" width="13.85546875" customWidth="1"/>
    <col min="3" max="4" width="13.5703125" customWidth="1"/>
    <col min="5" max="5" width="12.85546875" customWidth="1"/>
  </cols>
  <sheetData>
    <row r="1" spans="1:9" ht="18.75">
      <c r="A1" s="33" t="s">
        <v>119</v>
      </c>
    </row>
    <row r="2" spans="1:9">
      <c r="A2" t="s">
        <v>96</v>
      </c>
    </row>
    <row r="4" spans="1:9" s="54" customFormat="1" ht="15" customHeight="1">
      <c r="A4" s="152"/>
      <c r="B4" s="499" t="s">
        <v>71</v>
      </c>
      <c r="C4" s="499"/>
      <c r="D4" s="499"/>
      <c r="E4" s="499"/>
      <c r="F4" s="499"/>
    </row>
    <row r="5" spans="1:9" s="54" customFormat="1" ht="15" customHeight="1">
      <c r="A5" s="153"/>
      <c r="B5" s="497" t="s">
        <v>82</v>
      </c>
      <c r="C5" s="498"/>
      <c r="D5" s="122"/>
      <c r="E5" s="502" t="s">
        <v>83</v>
      </c>
      <c r="F5" s="503"/>
      <c r="G5" s="159"/>
    </row>
    <row r="6" spans="1:9" s="54" customFormat="1" ht="51">
      <c r="A6" s="154"/>
      <c r="B6" s="123" t="s">
        <v>79</v>
      </c>
      <c r="C6" s="124" t="s">
        <v>80</v>
      </c>
      <c r="D6" s="125" t="s">
        <v>100</v>
      </c>
      <c r="E6" s="125" t="s">
        <v>79</v>
      </c>
      <c r="F6" s="125" t="s">
        <v>80</v>
      </c>
      <c r="G6" s="147" t="s">
        <v>100</v>
      </c>
      <c r="I6" s="54" t="s">
        <v>82</v>
      </c>
    </row>
    <row r="7" spans="1:9" s="35" customFormat="1">
      <c r="A7" s="43" t="s">
        <v>20</v>
      </c>
      <c r="B7" s="64">
        <v>0.41095890410958902</v>
      </c>
      <c r="C7" s="65">
        <v>0.24657534246575344</v>
      </c>
      <c r="D7" s="56">
        <v>0.65753424657534243</v>
      </c>
      <c r="E7" s="129">
        <v>8.2191780821917804E-2</v>
      </c>
      <c r="F7" s="129">
        <v>4.9315068493150691E-2</v>
      </c>
      <c r="G7" s="129">
        <v>0.13150684931506851</v>
      </c>
    </row>
    <row r="8" spans="1:9" s="35" customFormat="1">
      <c r="A8" s="44" t="s">
        <v>19</v>
      </c>
      <c r="B8" s="66">
        <v>0.61643835616438358</v>
      </c>
      <c r="C8" s="67">
        <v>0</v>
      </c>
      <c r="D8" s="58">
        <v>0.61643835616438358</v>
      </c>
      <c r="E8" s="130">
        <v>0.12328767123287672</v>
      </c>
      <c r="F8" s="130">
        <v>0</v>
      </c>
      <c r="G8" s="130">
        <v>0.12328767123287672</v>
      </c>
    </row>
    <row r="9" spans="1:9" s="35" customFormat="1">
      <c r="A9" s="44" t="s">
        <v>18</v>
      </c>
      <c r="B9" s="66">
        <v>0.41095890410958902</v>
      </c>
      <c r="C9" s="67">
        <v>0.16438356164383561</v>
      </c>
      <c r="D9" s="58">
        <v>0.57534246575342463</v>
      </c>
      <c r="E9" s="130">
        <v>8.2191780821917804E-2</v>
      </c>
      <c r="F9" s="130">
        <v>3.287671232876712E-2</v>
      </c>
      <c r="G9" s="130">
        <v>0.11506849315068493</v>
      </c>
    </row>
    <row r="10" spans="1:9" s="35" customFormat="1">
      <c r="A10" s="44" t="s">
        <v>17</v>
      </c>
      <c r="B10" s="66">
        <v>0.52054794520547942</v>
      </c>
      <c r="C10" s="67">
        <v>0</v>
      </c>
      <c r="D10" s="58">
        <v>0.52054794520547942</v>
      </c>
      <c r="E10" s="130">
        <v>0.10410958904109588</v>
      </c>
      <c r="F10" s="130">
        <v>0</v>
      </c>
      <c r="G10" s="130">
        <v>0.10410958904109588</v>
      </c>
    </row>
    <row r="11" spans="1:9" s="35" customFormat="1">
      <c r="A11" s="44" t="s">
        <v>16</v>
      </c>
      <c r="B11" s="66">
        <v>0.41095890410958902</v>
      </c>
      <c r="C11" s="67">
        <v>8.2191780821917804E-2</v>
      </c>
      <c r="D11" s="58">
        <v>0.49315068493150682</v>
      </c>
      <c r="E11" s="130">
        <v>8.2191780821917804E-2</v>
      </c>
      <c r="F11" s="130">
        <v>1.643835616438356E-2</v>
      </c>
      <c r="G11" s="130">
        <v>9.8630136986301367E-2</v>
      </c>
    </row>
    <row r="12" spans="1:9" s="35" customFormat="1">
      <c r="A12" s="44" t="s">
        <v>15</v>
      </c>
      <c r="B12" s="66">
        <v>0.41095890410958902</v>
      </c>
      <c r="C12" s="67">
        <v>8.2191780821917804E-2</v>
      </c>
      <c r="D12" s="58">
        <v>0.49315068493150682</v>
      </c>
      <c r="E12" s="130">
        <v>8.2191780821917804E-2</v>
      </c>
      <c r="F12" s="130">
        <v>1.643835616438356E-2</v>
      </c>
      <c r="G12" s="130">
        <v>9.8630136986301367E-2</v>
      </c>
    </row>
    <row r="13" spans="1:9" s="35" customFormat="1">
      <c r="A13" s="44" t="s">
        <v>14</v>
      </c>
      <c r="B13" s="66">
        <v>0.49041095890410963</v>
      </c>
      <c r="C13" s="67">
        <v>0</v>
      </c>
      <c r="D13" s="58">
        <v>0.49041095890410963</v>
      </c>
      <c r="E13" s="130">
        <v>9.808219178082192E-2</v>
      </c>
      <c r="F13" s="130">
        <v>0</v>
      </c>
      <c r="G13" s="130">
        <v>9.808219178082192E-2</v>
      </c>
    </row>
    <row r="14" spans="1:9" s="35" customFormat="1">
      <c r="A14" s="44" t="s">
        <v>13</v>
      </c>
      <c r="B14" s="66">
        <v>0.41095890410958907</v>
      </c>
      <c r="C14" s="67">
        <v>0</v>
      </c>
      <c r="D14" s="58">
        <v>0.41095890410958907</v>
      </c>
      <c r="E14" s="130">
        <v>8.2191780821917818E-2</v>
      </c>
      <c r="F14" s="130">
        <v>0</v>
      </c>
      <c r="G14" s="130">
        <v>8.2191780821917818E-2</v>
      </c>
    </row>
    <row r="15" spans="1:9" s="35" customFormat="1">
      <c r="A15" s="44" t="s">
        <v>11</v>
      </c>
      <c r="B15" s="66">
        <v>0.41095890410958907</v>
      </c>
      <c r="C15" s="67">
        <v>0</v>
      </c>
      <c r="D15" s="58">
        <v>0.41095890410958907</v>
      </c>
      <c r="E15" s="130">
        <v>8.2191780821917818E-2</v>
      </c>
      <c r="F15" s="130">
        <v>0</v>
      </c>
      <c r="G15" s="130">
        <v>8.2191780821917818E-2</v>
      </c>
    </row>
    <row r="16" spans="1:9" s="35" customFormat="1">
      <c r="A16" s="44" t="s">
        <v>12</v>
      </c>
      <c r="B16" s="66">
        <v>0.41095890410958907</v>
      </c>
      <c r="C16" s="67">
        <v>0</v>
      </c>
      <c r="D16" s="58">
        <v>0.41095890410958907</v>
      </c>
      <c r="E16" s="130">
        <v>8.2191780821917818E-2</v>
      </c>
      <c r="F16" s="130">
        <v>0</v>
      </c>
      <c r="G16" s="130">
        <v>8.2191780821917818E-2</v>
      </c>
    </row>
    <row r="17" spans="1:9" s="35" customFormat="1">
      <c r="A17" s="44" t="s">
        <v>10</v>
      </c>
      <c r="B17" s="66">
        <v>0.41095890410958902</v>
      </c>
      <c r="C17" s="67">
        <v>0</v>
      </c>
      <c r="D17" s="58">
        <v>0.41095890410958902</v>
      </c>
      <c r="E17" s="130">
        <v>8.2191780821917804E-2</v>
      </c>
      <c r="F17" s="130">
        <v>0</v>
      </c>
      <c r="G17" s="130">
        <v>8.2191780821917804E-2</v>
      </c>
    </row>
    <row r="18" spans="1:9" s="35" customFormat="1">
      <c r="A18" s="44" t="s">
        <v>9</v>
      </c>
      <c r="B18" s="66">
        <v>0.31506849315068491</v>
      </c>
      <c r="C18" s="67">
        <v>7.6712328767123278E-2</v>
      </c>
      <c r="D18" s="58">
        <v>0.39178082191780816</v>
      </c>
      <c r="E18" s="130">
        <v>6.3013698630136977E-2</v>
      </c>
      <c r="F18" s="130">
        <v>1.5342465753424656E-2</v>
      </c>
      <c r="G18" s="130">
        <v>7.8356164383561633E-2</v>
      </c>
    </row>
    <row r="19" spans="1:9" s="35" customFormat="1">
      <c r="A19" s="44" t="s">
        <v>8</v>
      </c>
      <c r="B19" s="66">
        <v>0.29041095890410962</v>
      </c>
      <c r="C19" s="67">
        <v>8.2191780821917804E-2</v>
      </c>
      <c r="D19" s="58">
        <v>0.37260273972602742</v>
      </c>
      <c r="E19" s="130">
        <v>5.8082191780821926E-2</v>
      </c>
      <c r="F19" s="130">
        <v>1.643835616438356E-2</v>
      </c>
      <c r="G19" s="130">
        <v>7.452054794520549E-2</v>
      </c>
    </row>
    <row r="20" spans="1:9" s="35" customFormat="1">
      <c r="A20" s="44" t="s">
        <v>7</v>
      </c>
      <c r="B20" s="66">
        <v>0.35616438356164382</v>
      </c>
      <c r="C20" s="67">
        <v>0</v>
      </c>
      <c r="D20" s="58">
        <v>0.35616438356164382</v>
      </c>
      <c r="E20" s="130">
        <v>7.1232876712328766E-2</v>
      </c>
      <c r="F20" s="130">
        <v>0</v>
      </c>
      <c r="G20" s="130">
        <v>7.1232876712328766E-2</v>
      </c>
    </row>
    <row r="21" spans="1:9" s="35" customFormat="1">
      <c r="A21" s="44" t="s">
        <v>6</v>
      </c>
      <c r="B21" s="66">
        <v>0.20547945205479454</v>
      </c>
      <c r="C21" s="67">
        <v>0.12328767123287672</v>
      </c>
      <c r="D21" s="58">
        <v>0.32876712328767127</v>
      </c>
      <c r="E21" s="130">
        <v>4.1095890410958909E-2</v>
      </c>
      <c r="F21" s="130">
        <v>2.4657534246575345E-2</v>
      </c>
      <c r="G21" s="130">
        <v>6.5753424657534254E-2</v>
      </c>
    </row>
    <row r="22" spans="1:9" s="35" customFormat="1">
      <c r="A22" s="44" t="s">
        <v>5</v>
      </c>
      <c r="B22" s="66">
        <v>0.32602739726027402</v>
      </c>
      <c r="C22" s="67">
        <v>0</v>
      </c>
      <c r="D22" s="58">
        <v>0.32602739726027402</v>
      </c>
      <c r="E22" s="130">
        <v>6.5205479452054807E-2</v>
      </c>
      <c r="F22" s="130">
        <v>0</v>
      </c>
      <c r="G22" s="130">
        <v>6.5205479452054807E-2</v>
      </c>
    </row>
    <row r="23" spans="1:9" s="35" customFormat="1">
      <c r="A23" s="44" t="s">
        <v>4</v>
      </c>
      <c r="B23" s="66">
        <v>0.30136986301369867</v>
      </c>
      <c r="C23" s="67">
        <v>2.0547945205479451E-2</v>
      </c>
      <c r="D23" s="58">
        <v>0.32191780821917815</v>
      </c>
      <c r="E23" s="130">
        <v>6.0273972602739735E-2</v>
      </c>
      <c r="F23" s="130">
        <v>4.10958904109589E-3</v>
      </c>
      <c r="G23" s="130">
        <v>6.438356164383563E-2</v>
      </c>
    </row>
    <row r="24" spans="1:9" s="35" customFormat="1">
      <c r="A24" s="44" t="s">
        <v>2</v>
      </c>
      <c r="B24" s="66">
        <v>0.15780821917808219</v>
      </c>
      <c r="C24" s="67">
        <v>0.11506849315068493</v>
      </c>
      <c r="D24" s="58">
        <v>0.27287671232876709</v>
      </c>
      <c r="E24" s="130">
        <v>3.1561643835616437E-2</v>
      </c>
      <c r="F24" s="130">
        <v>2.3013698630136987E-2</v>
      </c>
      <c r="G24" s="130">
        <v>5.4575342465753421E-2</v>
      </c>
    </row>
    <row r="25" spans="1:9" s="35" customFormat="1">
      <c r="A25" s="44" t="s">
        <v>1</v>
      </c>
      <c r="B25" s="66">
        <v>0.19178082191780824</v>
      </c>
      <c r="C25" s="67">
        <v>7.6712328767123292E-2</v>
      </c>
      <c r="D25" s="58">
        <v>0.26849315068493151</v>
      </c>
      <c r="E25" s="130">
        <v>3.8356164383561646E-2</v>
      </c>
      <c r="F25" s="130">
        <v>1.5342465753424659E-2</v>
      </c>
      <c r="G25" s="130">
        <v>5.3698630136986308E-2</v>
      </c>
    </row>
    <row r="26" spans="1:9" s="35" customFormat="1">
      <c r="A26" s="45" t="s">
        <v>67</v>
      </c>
      <c r="B26" s="68">
        <v>0.22739726027397264</v>
      </c>
      <c r="C26" s="69"/>
      <c r="D26" s="60">
        <v>0.22739726027397264</v>
      </c>
      <c r="E26" s="131">
        <v>4.5479452054794527E-2</v>
      </c>
      <c r="F26" s="131">
        <v>0</v>
      </c>
      <c r="G26" s="131">
        <v>4.5479452054794527E-2</v>
      </c>
      <c r="I26" s="54" t="s">
        <v>83</v>
      </c>
    </row>
    <row r="27" spans="1:9" s="35" customFormat="1">
      <c r="D27" s="139">
        <f>+AVERAGE(D7:D26)</f>
        <v>0.4178219178082192</v>
      </c>
      <c r="E27" s="139"/>
      <c r="F27" s="139"/>
      <c r="G27" s="139">
        <f t="shared" ref="G27" si="0">+AVERAGE(G7:G26)</f>
        <v>8.3564383561643849E-2</v>
      </c>
    </row>
  </sheetData>
  <sortState ref="A7:G26">
    <sortCondition descending="1" ref="D7:D26"/>
  </sortState>
  <mergeCells count="3">
    <mergeCell ref="B4:F4"/>
    <mergeCell ref="B5:C5"/>
    <mergeCell ref="E5:F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workbookViewId="0">
      <selection activeCell="I72" sqref="I72"/>
    </sheetView>
  </sheetViews>
  <sheetFormatPr defaultColWidth="9.140625" defaultRowHeight="15"/>
  <cols>
    <col min="1" max="1" width="13.7109375" customWidth="1"/>
    <col min="2" max="2" width="11.140625" customWidth="1"/>
  </cols>
  <sheetData>
    <row r="1" spans="1:21" ht="18.75">
      <c r="A1" s="33" t="s">
        <v>64</v>
      </c>
    </row>
    <row r="2" spans="1:21">
      <c r="A2" t="s">
        <v>60</v>
      </c>
    </row>
    <row r="3" spans="1:21">
      <c r="B3" s="34" t="s">
        <v>18</v>
      </c>
      <c r="C3" t="s">
        <v>20</v>
      </c>
      <c r="D3" t="s">
        <v>2</v>
      </c>
      <c r="E3" t="s">
        <v>16</v>
      </c>
      <c r="F3" t="s">
        <v>4</v>
      </c>
      <c r="G3" t="s">
        <v>8</v>
      </c>
      <c r="H3" t="s">
        <v>13</v>
      </c>
      <c r="I3" t="s">
        <v>11</v>
      </c>
      <c r="J3" t="s">
        <v>15</v>
      </c>
      <c r="K3" t="s">
        <v>17</v>
      </c>
      <c r="L3" t="s">
        <v>1</v>
      </c>
      <c r="M3" t="s">
        <v>7</v>
      </c>
      <c r="N3" t="s">
        <v>5</v>
      </c>
      <c r="O3" t="s">
        <v>19</v>
      </c>
      <c r="P3" t="s">
        <v>6</v>
      </c>
      <c r="Q3" t="s">
        <v>9</v>
      </c>
      <c r="R3" t="s">
        <v>12</v>
      </c>
      <c r="S3" t="s">
        <v>67</v>
      </c>
      <c r="T3" t="s">
        <v>14</v>
      </c>
      <c r="U3" t="s">
        <v>10</v>
      </c>
    </row>
    <row r="4" spans="1:21">
      <c r="A4" t="s">
        <v>39</v>
      </c>
      <c r="B4" s="17">
        <v>0.2002054794520548</v>
      </c>
      <c r="C4" s="17">
        <v>0.12709999999999999</v>
      </c>
      <c r="D4" s="17">
        <v>8.6575342465753435E-2</v>
      </c>
      <c r="E4" s="17">
        <v>0.1908</v>
      </c>
      <c r="F4" s="17">
        <v>0.08</v>
      </c>
      <c r="G4" s="17">
        <v>9.9236986301369873E-2</v>
      </c>
      <c r="H4" s="17">
        <v>0.11014212328767123</v>
      </c>
      <c r="I4" s="17">
        <v>4.8300000000000003E-2</v>
      </c>
      <c r="J4" s="17">
        <v>0.05</v>
      </c>
      <c r="K4" s="17">
        <v>2.4726027397260271E-2</v>
      </c>
      <c r="L4" s="17">
        <v>6.6937499999999997E-2</v>
      </c>
      <c r="M4" s="17">
        <v>6.25E-2</v>
      </c>
      <c r="N4" s="17">
        <v>0.12294520547945205</v>
      </c>
      <c r="O4" s="17">
        <v>0.13</v>
      </c>
      <c r="P4" s="17">
        <v>9.7397260273972594E-2</v>
      </c>
      <c r="Q4" s="17">
        <v>6.4498630136986312E-2</v>
      </c>
      <c r="R4" s="17">
        <v>9.2500000000000013E-2</v>
      </c>
      <c r="S4" s="17">
        <v>5.5899914000132306E-2</v>
      </c>
      <c r="T4" s="17">
        <v>0.19624999999999998</v>
      </c>
      <c r="U4" s="17">
        <v>6.0000000000000012E-2</v>
      </c>
    </row>
    <row r="5" spans="1:21">
      <c r="A5" t="s">
        <v>40</v>
      </c>
      <c r="B5" s="17">
        <v>0.11904109589041097</v>
      </c>
      <c r="C5" s="17">
        <v>0.12709999999999999</v>
      </c>
      <c r="D5" s="17">
        <v>8.6575342465753435E-2</v>
      </c>
      <c r="E5" s="17">
        <v>0.1</v>
      </c>
      <c r="F5" s="17">
        <v>0.04</v>
      </c>
      <c r="G5" s="17">
        <v>2.8894520547945206E-2</v>
      </c>
      <c r="H5" s="17">
        <v>7.7390867579908665E-2</v>
      </c>
      <c r="I5" s="17">
        <v>1.8300000000000004E-2</v>
      </c>
      <c r="J5" s="17">
        <v>0.01</v>
      </c>
      <c r="K5" s="17">
        <v>1.821917808219178E-2</v>
      </c>
      <c r="L5" s="17">
        <v>2.5000000000000001E-2</v>
      </c>
      <c r="M5" s="17">
        <v>0.04</v>
      </c>
      <c r="N5" s="17">
        <v>9.8458904109589032E-2</v>
      </c>
      <c r="O5" s="17">
        <v>0.13</v>
      </c>
      <c r="P5" s="17">
        <v>9.7397260273972594E-2</v>
      </c>
      <c r="Q5" s="17">
        <v>3.1058904109589041E-2</v>
      </c>
      <c r="R5" s="17">
        <v>6.25E-2</v>
      </c>
      <c r="S5" s="17">
        <v>3.9399939384708642E-2</v>
      </c>
      <c r="T5" s="17">
        <v>0.15</v>
      </c>
      <c r="U5" s="17">
        <v>4.0000000000000008E-2</v>
      </c>
    </row>
    <row r="6" spans="1:21">
      <c r="A6" t="s">
        <v>41</v>
      </c>
      <c r="B6" s="17">
        <v>8.1164383561643835E-2</v>
      </c>
      <c r="C6" s="17"/>
      <c r="D6" s="17"/>
      <c r="E6" s="17">
        <v>7.0000000000000007E-2</v>
      </c>
      <c r="F6" s="17">
        <v>0.04</v>
      </c>
      <c r="G6" s="17">
        <v>5.9520547945205483E-2</v>
      </c>
      <c r="H6" s="17"/>
      <c r="I6" s="17">
        <v>2.0000000000000004E-2</v>
      </c>
      <c r="J6" s="17">
        <v>2.5000000000000001E-2</v>
      </c>
      <c r="K6" s="17">
        <v>6.5068493150684933E-3</v>
      </c>
      <c r="L6" s="17"/>
      <c r="M6" s="17">
        <v>2.2499999999999996E-2</v>
      </c>
      <c r="N6" s="17">
        <v>1.0958904109589041E-2</v>
      </c>
      <c r="O6" s="17"/>
      <c r="P6" s="17"/>
      <c r="Q6" s="17">
        <v>3.2898630136986302E-2</v>
      </c>
      <c r="R6" s="17">
        <v>3.0000000000000002E-2</v>
      </c>
      <c r="S6" s="17">
        <v>1.6499974615423667E-2</v>
      </c>
      <c r="T6" s="17">
        <v>4.4999999999999991E-2</v>
      </c>
      <c r="U6" s="17"/>
    </row>
    <row r="7" spans="1:21">
      <c r="A7" t="s">
        <v>42</v>
      </c>
      <c r="B7" s="17"/>
      <c r="C7" s="17"/>
      <c r="D7" s="17"/>
      <c r="E7" s="17">
        <v>6.0000000000000001E-3</v>
      </c>
      <c r="F7" s="17"/>
      <c r="G7" s="17"/>
      <c r="H7" s="17">
        <v>2.3310502283105022E-2</v>
      </c>
      <c r="I7" s="17">
        <v>1.0000000000000002E-2</v>
      </c>
      <c r="J7" s="17"/>
      <c r="K7" s="17"/>
      <c r="L7" s="17"/>
      <c r="M7" s="17"/>
      <c r="N7" s="17"/>
      <c r="O7" s="17"/>
      <c r="P7" s="17"/>
      <c r="Q7" s="17"/>
      <c r="R7" s="17"/>
      <c r="S7" s="17"/>
      <c r="T7" s="17"/>
      <c r="U7" s="17">
        <v>5.000000000000001E-3</v>
      </c>
    </row>
    <row r="8" spans="1:21">
      <c r="A8" t="s">
        <v>68</v>
      </c>
      <c r="B8" s="17"/>
      <c r="C8" s="17"/>
      <c r="D8" s="17"/>
      <c r="E8" s="17">
        <v>1.4800000000000001E-2</v>
      </c>
      <c r="F8" s="17"/>
      <c r="G8" s="17">
        <v>1.0821917808219179E-2</v>
      </c>
      <c r="H8" s="17">
        <v>9.4407534246575345E-3</v>
      </c>
      <c r="I8" s="17">
        <v>0</v>
      </c>
      <c r="J8" s="17">
        <v>1.4999999999999999E-2</v>
      </c>
      <c r="K8" s="17"/>
      <c r="L8" s="17">
        <v>4.1937500000000003E-2</v>
      </c>
      <c r="M8" s="17">
        <v>0</v>
      </c>
      <c r="N8" s="17">
        <v>1.3527397260273973E-2</v>
      </c>
      <c r="O8" s="17"/>
      <c r="P8" s="17"/>
      <c r="Q8" s="17">
        <v>5.4109589041095895E-4</v>
      </c>
      <c r="R8" s="17"/>
      <c r="S8" s="17"/>
      <c r="T8" s="17">
        <v>1.25E-3</v>
      </c>
      <c r="U8" s="17">
        <v>1.5000000000000003E-2</v>
      </c>
    </row>
    <row r="9" spans="1:21">
      <c r="A9" t="s">
        <v>43</v>
      </c>
      <c r="B9" s="17">
        <v>0</v>
      </c>
      <c r="C9" s="17">
        <v>0</v>
      </c>
      <c r="D9" s="17">
        <v>0</v>
      </c>
      <c r="E9" s="17">
        <v>1.4800000000000001E-2</v>
      </c>
      <c r="F9" s="17">
        <v>0</v>
      </c>
      <c r="G9" s="17">
        <v>1.0821917808219179E-2</v>
      </c>
      <c r="H9" s="17">
        <v>9.4407534246575345E-3</v>
      </c>
      <c r="I9" s="17">
        <v>0</v>
      </c>
      <c r="J9" s="17">
        <v>1.4999999999999999E-2</v>
      </c>
      <c r="K9" s="17">
        <v>0</v>
      </c>
      <c r="L9" s="17">
        <v>4.1937500000000003E-2</v>
      </c>
      <c r="M9" s="17">
        <v>0</v>
      </c>
      <c r="N9" s="17">
        <v>1.3527397260273973E-2</v>
      </c>
      <c r="O9" s="17">
        <v>0</v>
      </c>
      <c r="P9" s="17">
        <v>0</v>
      </c>
      <c r="Q9" s="17">
        <v>0</v>
      </c>
      <c r="R9" s="17">
        <v>0</v>
      </c>
      <c r="S9" s="17">
        <v>0</v>
      </c>
      <c r="T9" s="17">
        <v>1.25E-3</v>
      </c>
      <c r="U9" s="17">
        <v>1.0000000000000002E-2</v>
      </c>
    </row>
    <row r="10" spans="1:21">
      <c r="A10" t="s">
        <v>66</v>
      </c>
      <c r="B10" s="17"/>
      <c r="C10" s="17"/>
      <c r="D10" s="17"/>
      <c r="E10" s="17"/>
      <c r="F10" s="17"/>
      <c r="G10" s="17"/>
      <c r="H10" s="17"/>
      <c r="I10" s="17"/>
      <c r="J10" s="17"/>
      <c r="K10" s="17"/>
      <c r="L10" s="17"/>
      <c r="M10" s="17"/>
      <c r="N10" s="17"/>
      <c r="O10" s="17"/>
      <c r="P10" s="17"/>
      <c r="Q10" s="17">
        <v>5.4109589041095895E-4</v>
      </c>
      <c r="R10" s="17"/>
      <c r="S10" s="17"/>
      <c r="T10" s="17"/>
      <c r="U10" s="17">
        <v>5.000000000000001E-3</v>
      </c>
    </row>
    <row r="11" spans="1:21">
      <c r="A11" t="s">
        <v>44</v>
      </c>
      <c r="B11" s="17">
        <v>0.2813698630136986</v>
      </c>
      <c r="C11" s="17">
        <v>0.1171</v>
      </c>
      <c r="D11" s="17">
        <v>0.37010958904109587</v>
      </c>
      <c r="E11" s="17">
        <v>4.6100000000000002E-2</v>
      </c>
      <c r="F11" s="17">
        <v>0.262972602739726</v>
      </c>
      <c r="G11" s="17">
        <v>0.28650958904109586</v>
      </c>
      <c r="H11" s="17">
        <v>0.12904566210045662</v>
      </c>
      <c r="I11" s="17">
        <v>0.12670000000000003</v>
      </c>
      <c r="J11" s="17">
        <v>2.5000000000000001E-2</v>
      </c>
      <c r="K11" s="17">
        <v>0.3771342465753425</v>
      </c>
      <c r="L11" s="17">
        <v>0.11924999999999999</v>
      </c>
      <c r="M11" s="17">
        <v>0.18164383561643832</v>
      </c>
      <c r="N11" s="17">
        <v>0.16060410958904112</v>
      </c>
      <c r="O11" s="17">
        <v>0.17963333333333334</v>
      </c>
      <c r="P11" s="17">
        <v>0.16232876712328767</v>
      </c>
      <c r="Q11" s="17">
        <v>0.17737123287671233</v>
      </c>
      <c r="R11" s="17">
        <v>0.1525</v>
      </c>
      <c r="S11" s="17">
        <v>7.8799878769417284E-2</v>
      </c>
      <c r="T11" s="17">
        <v>0.19525000000000001</v>
      </c>
      <c r="U11" s="17">
        <v>0.157525</v>
      </c>
    </row>
    <row r="12" spans="1:21">
      <c r="A12" t="s">
        <v>40</v>
      </c>
      <c r="B12" s="17">
        <v>0.11005890410958903</v>
      </c>
      <c r="C12" s="17">
        <v>0</v>
      </c>
      <c r="D12" s="17">
        <v>0.21643835616438359</v>
      </c>
      <c r="E12" s="17"/>
      <c r="F12" s="17">
        <v>0.12986301369863013</v>
      </c>
      <c r="G12" s="17">
        <v>6.9476712328767121E-2</v>
      </c>
      <c r="H12" s="17">
        <v>3.6131278538812782E-2</v>
      </c>
      <c r="I12" s="17">
        <v>3.670000000000001E-2</v>
      </c>
      <c r="J12" s="17">
        <v>0</v>
      </c>
      <c r="K12" s="17">
        <v>7.1835616438356162E-2</v>
      </c>
      <c r="L12" s="17">
        <v>2.5000000000000001E-2</v>
      </c>
      <c r="M12" s="17">
        <v>7.0000000000000007E-2</v>
      </c>
      <c r="N12" s="17">
        <v>5.1335616438356171E-2</v>
      </c>
      <c r="O12" s="17"/>
      <c r="P12" s="17">
        <v>0.1515068493150685</v>
      </c>
      <c r="Q12" s="17">
        <v>7.6835616438356152E-2</v>
      </c>
      <c r="R12" s="17">
        <v>6.7500000000000004E-2</v>
      </c>
      <c r="S12" s="17">
        <v>7.8799878769417284E-2</v>
      </c>
      <c r="T12" s="17">
        <v>7.4999999999999997E-2</v>
      </c>
      <c r="U12" s="17">
        <v>9.0000000000000011E-2</v>
      </c>
    </row>
    <row r="13" spans="1:21">
      <c r="A13" t="s">
        <v>41</v>
      </c>
      <c r="B13" s="17">
        <v>0.11363013698630135</v>
      </c>
      <c r="C13" s="17">
        <v>0.1</v>
      </c>
      <c r="D13" s="17"/>
      <c r="E13" s="17"/>
      <c r="F13" s="17">
        <v>0</v>
      </c>
      <c r="G13" s="17">
        <v>0.1001027397260274</v>
      </c>
      <c r="H13" s="17">
        <v>6.6551484018264842E-2</v>
      </c>
      <c r="I13" s="17">
        <v>4.0000000000000008E-2</v>
      </c>
      <c r="J13" s="17">
        <v>0</v>
      </c>
      <c r="K13" s="17">
        <v>0.2222191780821918</v>
      </c>
      <c r="L13" s="17"/>
      <c r="M13" s="17">
        <v>0.06</v>
      </c>
      <c r="N13" s="17">
        <v>8.8835616438356177E-2</v>
      </c>
      <c r="O13" s="17">
        <v>0.09</v>
      </c>
      <c r="P13" s="17"/>
      <c r="Q13" s="17">
        <v>7.6727397260273972E-2</v>
      </c>
      <c r="R13" s="17">
        <v>7.4999999999999997E-2</v>
      </c>
      <c r="S13" s="17"/>
      <c r="T13" s="17">
        <v>0.05</v>
      </c>
      <c r="U13" s="17"/>
    </row>
    <row r="14" spans="1:21">
      <c r="A14" t="s">
        <v>42</v>
      </c>
      <c r="B14" s="17">
        <v>9.6315068493150677E-3</v>
      </c>
      <c r="C14" s="17">
        <v>1.7099999999999997E-2</v>
      </c>
      <c r="D14" s="17">
        <v>1.0821917808219179E-2</v>
      </c>
      <c r="E14" s="17">
        <v>3.3500000000000002E-2</v>
      </c>
      <c r="F14" s="17">
        <v>8.9821917808219187E-2</v>
      </c>
      <c r="G14" s="17">
        <v>3.5765753424657529E-2</v>
      </c>
      <c r="H14" s="17">
        <v>1.7155251141552509E-2</v>
      </c>
      <c r="I14" s="17">
        <v>3.0000000000000002E-2</v>
      </c>
      <c r="J14" s="17">
        <v>0</v>
      </c>
      <c r="K14" s="17">
        <v>2.0613698630136984E-2</v>
      </c>
      <c r="L14" s="17"/>
      <c r="M14" s="17">
        <v>1.4999999999999999E-2</v>
      </c>
      <c r="N14" s="17">
        <v>4.1999999999999997E-3</v>
      </c>
      <c r="O14" s="17">
        <v>6.3E-3</v>
      </c>
      <c r="P14" s="17"/>
      <c r="Q14" s="17">
        <v>1.2986301369863014E-2</v>
      </c>
      <c r="R14" s="17"/>
      <c r="S14" s="17"/>
      <c r="T14" s="17">
        <v>6.9000000000000006E-2</v>
      </c>
      <c r="U14" s="17">
        <v>2.7525000000000004E-2</v>
      </c>
    </row>
    <row r="15" spans="1:21">
      <c r="A15" t="s">
        <v>68</v>
      </c>
      <c r="B15" s="17">
        <v>4.8049315068493151E-2</v>
      </c>
      <c r="C15" s="17"/>
      <c r="D15" s="17">
        <v>0.14284931506849316</v>
      </c>
      <c r="E15" s="17">
        <v>1.26E-2</v>
      </c>
      <c r="F15" s="17">
        <v>4.3287671232876711E-2</v>
      </c>
      <c r="G15" s="17">
        <v>8.1164383561643835E-2</v>
      </c>
      <c r="H15" s="17">
        <v>9.2076484018264858E-3</v>
      </c>
      <c r="I15" s="17">
        <v>2.0000000000000004E-2</v>
      </c>
      <c r="J15" s="17">
        <v>2.5000000000000001E-2</v>
      </c>
      <c r="K15" s="17">
        <v>6.246575342465753E-2</v>
      </c>
      <c r="L15" s="17">
        <v>9.425E-2</v>
      </c>
      <c r="M15" s="17">
        <v>3.6643835616438351E-2</v>
      </c>
      <c r="N15" s="17">
        <v>1.6232876712328766E-2</v>
      </c>
      <c r="O15" s="17">
        <v>8.3333333333333329E-2</v>
      </c>
      <c r="P15" s="17">
        <v>1.0821917808219178E-2</v>
      </c>
      <c r="Q15" s="17">
        <v>1.0821917808219179E-2</v>
      </c>
      <c r="R15" s="17">
        <v>0.01</v>
      </c>
      <c r="S15" s="17"/>
      <c r="T15" s="17">
        <v>1.25E-3</v>
      </c>
      <c r="U15" s="17">
        <v>4.0000000000000008E-2</v>
      </c>
    </row>
    <row r="16" spans="1:21">
      <c r="A16" t="s">
        <v>43</v>
      </c>
      <c r="B16" s="17">
        <v>4.8049315068493151E-2</v>
      </c>
      <c r="C16" s="17">
        <v>0</v>
      </c>
      <c r="D16" s="17">
        <v>0.13202739726027399</v>
      </c>
      <c r="E16" s="17">
        <v>1.26E-2</v>
      </c>
      <c r="F16" s="17">
        <v>4.3287671232876711E-2</v>
      </c>
      <c r="G16" s="17">
        <v>6.4931506849315063E-2</v>
      </c>
      <c r="H16" s="17">
        <v>9.2076484018264858E-3</v>
      </c>
      <c r="I16" s="17">
        <v>1.0000000000000002E-2</v>
      </c>
      <c r="J16" s="17">
        <v>1.5000000000000001E-2</v>
      </c>
      <c r="K16" s="17">
        <v>6.246575342465753E-2</v>
      </c>
      <c r="L16" s="17">
        <v>6.4250000000000002E-2</v>
      </c>
      <c r="M16" s="17">
        <v>1.4999999999999996E-2</v>
      </c>
      <c r="N16" s="17">
        <v>1.6232876712328766E-2</v>
      </c>
      <c r="O16" s="17">
        <v>8.3333333333333329E-2</v>
      </c>
      <c r="P16" s="17">
        <v>0</v>
      </c>
      <c r="Q16" s="17">
        <v>0</v>
      </c>
      <c r="R16" s="17">
        <v>0</v>
      </c>
      <c r="S16" s="17">
        <v>0</v>
      </c>
      <c r="T16" s="17">
        <v>1.25E-3</v>
      </c>
      <c r="U16" s="17">
        <v>2.0000000000000004E-2</v>
      </c>
    </row>
    <row r="17" spans="1:21">
      <c r="A17" t="s">
        <v>63</v>
      </c>
      <c r="B17" s="17"/>
      <c r="C17" s="17"/>
      <c r="D17" s="17">
        <v>1.0821917808219179E-2</v>
      </c>
      <c r="E17" s="17"/>
      <c r="F17" s="17">
        <v>0</v>
      </c>
      <c r="G17" s="17">
        <v>1.6232876712328766E-2</v>
      </c>
      <c r="H17" s="17"/>
      <c r="I17" s="17">
        <v>1.0000000000000002E-2</v>
      </c>
      <c r="J17" s="17">
        <v>0.01</v>
      </c>
      <c r="K17" s="17"/>
      <c r="L17" s="17">
        <v>0.03</v>
      </c>
      <c r="M17" s="17">
        <v>2.1643835616438355E-2</v>
      </c>
      <c r="N17" s="17"/>
      <c r="O17" s="17"/>
      <c r="P17" s="17">
        <v>1.0821917808219178E-2</v>
      </c>
      <c r="Q17" s="17">
        <v>1.0821917808219179E-2</v>
      </c>
      <c r="R17" s="17">
        <v>0.01</v>
      </c>
      <c r="S17" s="17"/>
      <c r="T17" s="17"/>
      <c r="U17" s="17">
        <v>2.0000000000000004E-2</v>
      </c>
    </row>
    <row r="18" spans="1:21">
      <c r="A18" t="s">
        <v>21</v>
      </c>
      <c r="B18" s="17">
        <v>8.2191780821917804E-2</v>
      </c>
      <c r="C18" s="17">
        <v>0.16438356164383561</v>
      </c>
      <c r="D18" s="17">
        <v>8.2191780821917818E-2</v>
      </c>
      <c r="E18" s="17">
        <v>0</v>
      </c>
      <c r="F18" s="17">
        <v>8.2191780821917804E-2</v>
      </c>
      <c r="G18" s="17">
        <v>8.2191780821917804E-2</v>
      </c>
      <c r="H18" s="17">
        <v>0.16552511415525112</v>
      </c>
      <c r="I18" s="17">
        <v>0.16438356164383561</v>
      </c>
      <c r="J18" s="17">
        <v>0.16438356164383561</v>
      </c>
      <c r="K18" s="17">
        <v>4.1095890410958902E-2</v>
      </c>
      <c r="L18" s="17">
        <v>0</v>
      </c>
      <c r="M18" s="17">
        <v>8.2191780821917818E-2</v>
      </c>
      <c r="N18" s="17">
        <v>8.2191780821917804E-2</v>
      </c>
      <c r="O18" s="17">
        <v>0.16438356164383561</v>
      </c>
      <c r="P18" s="17">
        <v>8.2191780821917804E-2</v>
      </c>
      <c r="Q18" s="17">
        <v>8.2191780821917804E-2</v>
      </c>
      <c r="R18" s="17">
        <v>4.1095890410958902E-2</v>
      </c>
      <c r="S18" s="17">
        <v>0</v>
      </c>
      <c r="T18" s="17">
        <v>8.2191780821917804E-2</v>
      </c>
      <c r="U18" s="17">
        <v>8.2191780821917804E-2</v>
      </c>
    </row>
    <row r="19" spans="1:21">
      <c r="A19" t="s">
        <v>22</v>
      </c>
      <c r="B19" s="17">
        <v>3.8356164383561639E-2</v>
      </c>
      <c r="C19" s="17">
        <v>5.4794520547945209E-2</v>
      </c>
      <c r="D19" s="17">
        <v>0.10958904109589043</v>
      </c>
      <c r="E19" s="17">
        <v>4.1095890410958909E-2</v>
      </c>
      <c r="F19" s="17">
        <v>4.1095890410958902E-2</v>
      </c>
      <c r="G19" s="17">
        <v>3.8356164383561646E-2</v>
      </c>
      <c r="H19" s="17">
        <v>4.1095890410958909E-2</v>
      </c>
      <c r="I19" s="17">
        <v>4.1095890410958902E-2</v>
      </c>
      <c r="J19" s="17">
        <v>5.4794520547945202E-2</v>
      </c>
      <c r="K19" s="17">
        <v>3.8356164383561639E-2</v>
      </c>
      <c r="L19" s="17">
        <v>3.8356164383561646E-2</v>
      </c>
      <c r="M19" s="17">
        <v>8.2191780821917818E-2</v>
      </c>
      <c r="N19" s="17">
        <v>8.2191780821917804E-2</v>
      </c>
      <c r="O19" s="17">
        <v>8.2191780821917804E-2</v>
      </c>
      <c r="P19" s="17">
        <v>3.2876712328767127E-2</v>
      </c>
      <c r="Q19" s="17">
        <v>4.9315068493150684E-2</v>
      </c>
      <c r="R19" s="17">
        <v>6.575342465753424E-2</v>
      </c>
      <c r="S19" s="17">
        <v>3.8356164383561646E-2</v>
      </c>
      <c r="T19" s="17">
        <v>5.7534246575342465E-2</v>
      </c>
      <c r="U19" s="17">
        <v>5.2054794520547946E-2</v>
      </c>
    </row>
    <row r="20" spans="1:21">
      <c r="A20" t="s">
        <v>61</v>
      </c>
      <c r="B20" s="17">
        <v>0.41095890410958902</v>
      </c>
      <c r="C20" s="17">
        <v>0.41095890410958902</v>
      </c>
      <c r="D20" s="17">
        <v>0.15780821917808222</v>
      </c>
      <c r="E20" s="17">
        <v>0.41095890410958902</v>
      </c>
      <c r="F20" s="17">
        <v>0.30136986301369861</v>
      </c>
      <c r="G20" s="17">
        <v>0.29041095890410962</v>
      </c>
      <c r="H20" s="17">
        <v>0.41095890410958902</v>
      </c>
      <c r="I20" s="17">
        <v>0.41095890410958907</v>
      </c>
      <c r="J20" s="17">
        <v>0.41095890410958907</v>
      </c>
      <c r="K20" s="17">
        <v>0.52054794520547942</v>
      </c>
      <c r="L20" s="17">
        <v>0.19178082191780821</v>
      </c>
      <c r="M20" s="17">
        <v>0.35616438356164382</v>
      </c>
      <c r="N20" s="17">
        <v>0.32602739726027397</v>
      </c>
      <c r="O20" s="17">
        <v>0.61643835616438358</v>
      </c>
      <c r="P20" s="17">
        <v>0.20547945205479451</v>
      </c>
      <c r="Q20" s="17">
        <v>0.31506849315068491</v>
      </c>
      <c r="R20" s="17">
        <v>0.41095890410958902</v>
      </c>
      <c r="S20" s="17">
        <v>0.22739726027397258</v>
      </c>
      <c r="T20" s="17">
        <v>0.49041095890410957</v>
      </c>
      <c r="U20" s="17">
        <v>0.41095890410958902</v>
      </c>
    </row>
    <row r="21" spans="1:21">
      <c r="A21" t="s">
        <v>62</v>
      </c>
      <c r="B21" s="17">
        <v>0.16438356164383561</v>
      </c>
      <c r="C21" s="17">
        <v>0.24657534246575344</v>
      </c>
      <c r="D21" s="17">
        <v>0.11506849315068494</v>
      </c>
      <c r="E21" s="17">
        <v>8.2191780821917818E-2</v>
      </c>
      <c r="F21" s="17">
        <v>2.0547945205479451E-2</v>
      </c>
      <c r="G21" s="17">
        <v>8.2191780821917804E-2</v>
      </c>
      <c r="H21" s="17">
        <v>0</v>
      </c>
      <c r="I21" s="17">
        <v>0</v>
      </c>
      <c r="J21" s="17">
        <v>8.2191780821917804E-2</v>
      </c>
      <c r="K21" s="17">
        <v>0</v>
      </c>
      <c r="L21" s="17">
        <v>7.6712328767123292E-2</v>
      </c>
      <c r="M21" s="17">
        <v>0</v>
      </c>
      <c r="N21" s="17">
        <v>0</v>
      </c>
      <c r="O21" s="17">
        <v>0</v>
      </c>
      <c r="P21" s="17">
        <v>0.12328767123287672</v>
      </c>
      <c r="Q21" s="17">
        <v>7.6712328767123292E-2</v>
      </c>
      <c r="R21" s="17">
        <v>0</v>
      </c>
      <c r="S21" s="17"/>
      <c r="T21" s="17">
        <v>0</v>
      </c>
      <c r="U21" s="17">
        <v>0</v>
      </c>
    </row>
    <row r="22" spans="1:21">
      <c r="B22" s="17"/>
      <c r="C22" s="17"/>
      <c r="D22" s="17"/>
      <c r="E22" s="17"/>
      <c r="F22" s="17"/>
      <c r="G22" s="17"/>
      <c r="H22" s="17"/>
      <c r="I22" s="17"/>
      <c r="J22" s="17"/>
      <c r="K22" s="17"/>
      <c r="L22" s="17"/>
      <c r="M22" s="17"/>
      <c r="N22" s="17"/>
      <c r="O22" s="17"/>
      <c r="P22" s="17"/>
      <c r="Q22" s="17"/>
      <c r="R22" s="17"/>
      <c r="S22" s="17"/>
      <c r="T22" s="17"/>
      <c r="U22" s="17"/>
    </row>
    <row r="23" spans="1:21">
      <c r="B23" s="17"/>
      <c r="C23" s="17"/>
      <c r="D23" s="17"/>
      <c r="E23" s="17"/>
      <c r="F23" s="17"/>
      <c r="G23" s="17"/>
      <c r="H23" s="17"/>
      <c r="I23" s="17"/>
      <c r="J23" s="17"/>
      <c r="K23" s="17"/>
      <c r="L23" s="17"/>
      <c r="M23" s="17"/>
      <c r="N23" s="17"/>
      <c r="O23" s="17"/>
      <c r="P23" s="17"/>
      <c r="Q23" s="17"/>
      <c r="R23" s="17"/>
      <c r="S23" s="17"/>
      <c r="T23" s="17"/>
      <c r="U23" s="17"/>
    </row>
    <row r="24" spans="1:21">
      <c r="A24" s="36"/>
      <c r="B24" s="490" t="s">
        <v>69</v>
      </c>
      <c r="C24" s="490"/>
      <c r="D24" s="490"/>
      <c r="E24" s="490"/>
      <c r="F24" s="490"/>
      <c r="G24" s="490"/>
      <c r="H24" s="490"/>
      <c r="I24" s="490"/>
      <c r="J24" s="490"/>
      <c r="K24" s="490"/>
      <c r="L24" s="490"/>
      <c r="M24" s="490"/>
      <c r="N24" s="490" t="s">
        <v>70</v>
      </c>
      <c r="O24" s="490"/>
      <c r="P24" s="490" t="s">
        <v>71</v>
      </c>
      <c r="Q24" s="490"/>
      <c r="R24" s="490"/>
      <c r="S24" s="490"/>
    </row>
    <row r="25" spans="1:21">
      <c r="A25" s="36"/>
      <c r="B25" s="490" t="s">
        <v>73</v>
      </c>
      <c r="C25" s="490"/>
      <c r="D25" s="490"/>
      <c r="E25" s="490"/>
      <c r="F25" s="490"/>
      <c r="G25" s="490"/>
      <c r="H25" s="490" t="s">
        <v>74</v>
      </c>
      <c r="I25" s="490"/>
      <c r="J25" s="490"/>
      <c r="K25" s="490"/>
      <c r="L25" s="490"/>
      <c r="M25" s="490"/>
      <c r="N25" s="490"/>
      <c r="O25" s="490"/>
      <c r="P25" s="490" t="s">
        <v>82</v>
      </c>
      <c r="Q25" s="490"/>
      <c r="R25" s="491" t="s">
        <v>83</v>
      </c>
      <c r="S25" s="491"/>
    </row>
    <row r="26" spans="1:21" ht="63.75">
      <c r="A26" s="36"/>
      <c r="B26" s="36" t="s">
        <v>72</v>
      </c>
      <c r="C26" s="36" t="s">
        <v>75</v>
      </c>
      <c r="D26" s="36" t="s">
        <v>76</v>
      </c>
      <c r="E26" s="36" t="s">
        <v>78</v>
      </c>
      <c r="F26" s="36" t="s">
        <v>77</v>
      </c>
      <c r="G26" s="36" t="s">
        <v>66</v>
      </c>
      <c r="H26" s="36" t="s">
        <v>72</v>
      </c>
      <c r="I26" s="36" t="s">
        <v>75</v>
      </c>
      <c r="J26" s="36" t="s">
        <v>76</v>
      </c>
      <c r="K26" s="36" t="s">
        <v>78</v>
      </c>
      <c r="L26" s="36" t="s">
        <v>77</v>
      </c>
      <c r="M26" s="36" t="s">
        <v>63</v>
      </c>
      <c r="N26" s="36" t="s">
        <v>21</v>
      </c>
      <c r="O26" s="36" t="s">
        <v>22</v>
      </c>
      <c r="P26" s="36" t="s">
        <v>79</v>
      </c>
      <c r="Q26" s="36" t="s">
        <v>80</v>
      </c>
      <c r="R26" s="36" t="s">
        <v>79</v>
      </c>
      <c r="S26" s="36" t="s">
        <v>80</v>
      </c>
    </row>
    <row r="27" spans="1:21">
      <c r="A27" s="47" t="s">
        <v>18</v>
      </c>
      <c r="B27" s="17">
        <v>0.2002054794520548</v>
      </c>
      <c r="C27" s="17">
        <v>0.11904109589041097</v>
      </c>
      <c r="D27" s="17">
        <v>8.1164383561643835E-2</v>
      </c>
      <c r="E27" s="17"/>
      <c r="F27" s="17">
        <v>0</v>
      </c>
      <c r="G27" s="17"/>
      <c r="H27" s="17">
        <v>0.2813698630136986</v>
      </c>
      <c r="I27" s="17">
        <v>0.11005890410958903</v>
      </c>
      <c r="J27" s="17">
        <v>0.11363013698630135</v>
      </c>
      <c r="K27" s="17">
        <v>9.6315068493150677E-3</v>
      </c>
      <c r="L27" s="17">
        <v>4.8049315068493151E-2</v>
      </c>
      <c r="M27" s="17"/>
      <c r="N27" s="17">
        <v>8.2191780821917804E-2</v>
      </c>
      <c r="O27" s="17">
        <v>3.8356164383561639E-2</v>
      </c>
      <c r="P27" s="17">
        <v>0.41095890410958902</v>
      </c>
      <c r="Q27" s="17">
        <v>0.16438356164383561</v>
      </c>
      <c r="R27" s="17">
        <f>+P27/5</f>
        <v>8.2191780821917804E-2</v>
      </c>
      <c r="S27" s="17">
        <f>+Q27/5</f>
        <v>3.287671232876712E-2</v>
      </c>
    </row>
    <row r="28" spans="1:21">
      <c r="A28" t="s">
        <v>20</v>
      </c>
      <c r="B28" s="17">
        <v>0.12709999999999999</v>
      </c>
      <c r="C28" s="17">
        <v>0.12709999999999999</v>
      </c>
      <c r="D28" s="17"/>
      <c r="E28" s="17"/>
      <c r="F28" s="17">
        <v>0</v>
      </c>
      <c r="G28" s="17"/>
      <c r="H28" s="17">
        <v>0.1171</v>
      </c>
      <c r="I28" s="17">
        <v>0</v>
      </c>
      <c r="J28" s="17">
        <v>0.1</v>
      </c>
      <c r="K28" s="17">
        <v>1.7099999999999997E-2</v>
      </c>
      <c r="L28" s="17">
        <v>0</v>
      </c>
      <c r="M28" s="17"/>
      <c r="N28" s="17">
        <v>0.16438356164383561</v>
      </c>
      <c r="O28" s="17">
        <v>5.4794520547945209E-2</v>
      </c>
      <c r="P28" s="17">
        <v>0.41095890410958902</v>
      </c>
      <c r="Q28" s="17">
        <v>0.24657534246575344</v>
      </c>
      <c r="R28" s="17">
        <f t="shared" ref="R28:R46" si="0">+P28/5</f>
        <v>8.2191780821917804E-2</v>
      </c>
      <c r="S28" s="17">
        <f t="shared" ref="S28:S46" si="1">+Q28/5</f>
        <v>4.9315068493150691E-2</v>
      </c>
    </row>
    <row r="29" spans="1:21">
      <c r="A29" t="s">
        <v>2</v>
      </c>
      <c r="B29" s="17">
        <v>8.6575342465753435E-2</v>
      </c>
      <c r="C29" s="17">
        <v>8.6575342465753435E-2</v>
      </c>
      <c r="D29" s="17"/>
      <c r="E29" s="17"/>
      <c r="F29" s="17">
        <v>0</v>
      </c>
      <c r="G29" s="17"/>
      <c r="H29" s="17">
        <v>0.37010958904109587</v>
      </c>
      <c r="I29" s="17">
        <v>0.21643835616438359</v>
      </c>
      <c r="J29" s="17"/>
      <c r="K29" s="17">
        <v>1.0821917808219179E-2</v>
      </c>
      <c r="L29" s="17">
        <v>0.13202739726027399</v>
      </c>
      <c r="M29" s="17">
        <v>1.0821917808219179E-2</v>
      </c>
      <c r="N29" s="17">
        <v>8.2191780821917818E-2</v>
      </c>
      <c r="O29" s="17">
        <v>0.10958904109589043</v>
      </c>
      <c r="P29" s="17">
        <v>0.15780821917808222</v>
      </c>
      <c r="Q29" s="17">
        <v>0.11506849315068494</v>
      </c>
      <c r="R29" s="17">
        <f t="shared" si="0"/>
        <v>3.1561643835616444E-2</v>
      </c>
      <c r="S29" s="17">
        <f t="shared" si="1"/>
        <v>2.301369863013699E-2</v>
      </c>
    </row>
    <row r="30" spans="1:21">
      <c r="A30" t="s">
        <v>16</v>
      </c>
      <c r="B30" s="17">
        <v>0.1908</v>
      </c>
      <c r="C30" s="17">
        <v>0.1</v>
      </c>
      <c r="D30" s="17">
        <v>7.0000000000000007E-2</v>
      </c>
      <c r="E30" s="17">
        <v>6.0000000000000001E-3</v>
      </c>
      <c r="F30" s="17">
        <v>1.4800000000000001E-2</v>
      </c>
      <c r="G30" s="17"/>
      <c r="H30" s="17">
        <v>4.6100000000000002E-2</v>
      </c>
      <c r="I30" s="17"/>
      <c r="J30" s="17"/>
      <c r="K30" s="17">
        <v>3.3500000000000002E-2</v>
      </c>
      <c r="L30" s="17">
        <v>1.26E-2</v>
      </c>
      <c r="M30" s="17"/>
      <c r="N30" s="17">
        <v>0</v>
      </c>
      <c r="O30" s="17">
        <v>4.1095890410958909E-2</v>
      </c>
      <c r="P30" s="17">
        <v>0.41095890410958902</v>
      </c>
      <c r="Q30" s="17">
        <v>8.2191780821917818E-2</v>
      </c>
      <c r="R30" s="17">
        <f t="shared" si="0"/>
        <v>8.2191780821917804E-2</v>
      </c>
      <c r="S30" s="17">
        <f t="shared" si="1"/>
        <v>1.6438356164383564E-2</v>
      </c>
    </row>
    <row r="31" spans="1:21">
      <c r="A31" t="s">
        <v>4</v>
      </c>
      <c r="B31" s="17">
        <v>0.08</v>
      </c>
      <c r="C31" s="17">
        <v>0.04</v>
      </c>
      <c r="D31" s="17">
        <v>0.04</v>
      </c>
      <c r="E31" s="17"/>
      <c r="F31" s="17">
        <v>0</v>
      </c>
      <c r="G31" s="17"/>
      <c r="H31" s="17">
        <v>0.262972602739726</v>
      </c>
      <c r="I31" s="17">
        <v>0.12986301369863013</v>
      </c>
      <c r="J31" s="17">
        <v>0</v>
      </c>
      <c r="K31" s="17">
        <v>8.9821917808219187E-2</v>
      </c>
      <c r="L31" s="17">
        <v>4.3287671232876711E-2</v>
      </c>
      <c r="M31" s="17">
        <v>0</v>
      </c>
      <c r="N31" s="17">
        <v>8.2191780821917804E-2</v>
      </c>
      <c r="O31" s="17">
        <v>4.1095890410958902E-2</v>
      </c>
      <c r="P31" s="17">
        <v>0.30136986301369861</v>
      </c>
      <c r="Q31" s="17">
        <v>2.0547945205479451E-2</v>
      </c>
      <c r="R31" s="17">
        <f t="shared" si="0"/>
        <v>6.0273972602739721E-2</v>
      </c>
      <c r="S31" s="17">
        <f t="shared" si="1"/>
        <v>4.10958904109589E-3</v>
      </c>
    </row>
    <row r="32" spans="1:21">
      <c r="A32" t="s">
        <v>8</v>
      </c>
      <c r="B32" s="17">
        <v>9.9236986301369873E-2</v>
      </c>
      <c r="C32" s="17">
        <v>2.8894520547945206E-2</v>
      </c>
      <c r="D32" s="17">
        <v>5.9520547945205483E-2</v>
      </c>
      <c r="E32" s="17"/>
      <c r="F32" s="17">
        <v>1.0821917808219179E-2</v>
      </c>
      <c r="G32" s="17"/>
      <c r="H32" s="17">
        <v>0.28650958904109586</v>
      </c>
      <c r="I32" s="17">
        <v>6.9476712328767121E-2</v>
      </c>
      <c r="J32" s="17">
        <v>0.1001027397260274</v>
      </c>
      <c r="K32" s="17">
        <v>3.5765753424657529E-2</v>
      </c>
      <c r="L32" s="17">
        <v>6.4931506849315063E-2</v>
      </c>
      <c r="M32" s="17">
        <v>1.6232876712328766E-2</v>
      </c>
      <c r="N32" s="17">
        <v>8.2191780821917804E-2</v>
      </c>
      <c r="O32" s="17">
        <v>3.8356164383561646E-2</v>
      </c>
      <c r="P32" s="17">
        <v>0.29041095890410962</v>
      </c>
      <c r="Q32" s="17">
        <v>8.2191780821917804E-2</v>
      </c>
      <c r="R32" s="17">
        <f t="shared" si="0"/>
        <v>5.8082191780821926E-2</v>
      </c>
      <c r="S32" s="17">
        <f t="shared" si="1"/>
        <v>1.643835616438356E-2</v>
      </c>
    </row>
    <row r="33" spans="1:19">
      <c r="A33" t="s">
        <v>13</v>
      </c>
      <c r="B33" s="17">
        <v>0.11014212328767123</v>
      </c>
      <c r="C33" s="17">
        <v>7.7390867579908665E-2</v>
      </c>
      <c r="D33" s="17"/>
      <c r="E33" s="17">
        <v>2.3310502283105022E-2</v>
      </c>
      <c r="F33" s="17">
        <v>9.4407534246575345E-3</v>
      </c>
      <c r="G33" s="17"/>
      <c r="H33" s="17">
        <v>0.12904566210045662</v>
      </c>
      <c r="I33" s="17">
        <v>3.6131278538812782E-2</v>
      </c>
      <c r="J33" s="17">
        <v>6.6551484018264842E-2</v>
      </c>
      <c r="K33" s="17">
        <v>1.7155251141552509E-2</v>
      </c>
      <c r="L33" s="17">
        <v>9.2076484018264858E-3</v>
      </c>
      <c r="M33" s="17"/>
      <c r="N33" s="17">
        <v>0.16552511415525112</v>
      </c>
      <c r="O33" s="17">
        <v>4.1095890410958909E-2</v>
      </c>
      <c r="P33" s="17">
        <v>0.41095890410958902</v>
      </c>
      <c r="Q33" s="17">
        <v>0</v>
      </c>
      <c r="R33" s="17">
        <f t="shared" si="0"/>
        <v>8.2191780821917804E-2</v>
      </c>
      <c r="S33" s="17">
        <f t="shared" si="1"/>
        <v>0</v>
      </c>
    </row>
    <row r="34" spans="1:19">
      <c r="A34" t="s">
        <v>11</v>
      </c>
      <c r="B34" s="17">
        <v>4.8300000000000003E-2</v>
      </c>
      <c r="C34" s="17">
        <v>1.8300000000000004E-2</v>
      </c>
      <c r="D34" s="17">
        <v>2.0000000000000004E-2</v>
      </c>
      <c r="E34" s="17">
        <v>1.0000000000000002E-2</v>
      </c>
      <c r="F34" s="17">
        <v>0</v>
      </c>
      <c r="G34" s="17"/>
      <c r="H34" s="17">
        <v>0.12670000000000003</v>
      </c>
      <c r="I34" s="17">
        <v>3.670000000000001E-2</v>
      </c>
      <c r="J34" s="17">
        <v>4.0000000000000008E-2</v>
      </c>
      <c r="K34" s="17">
        <v>3.0000000000000002E-2</v>
      </c>
      <c r="L34" s="17">
        <v>1.0000000000000002E-2</v>
      </c>
      <c r="M34" s="17">
        <v>1.0000000000000002E-2</v>
      </c>
      <c r="N34" s="17">
        <v>0.16438356164383561</v>
      </c>
      <c r="O34" s="17">
        <v>4.1095890410958902E-2</v>
      </c>
      <c r="P34" s="17">
        <v>0.41095890410958907</v>
      </c>
      <c r="Q34" s="17">
        <v>0</v>
      </c>
      <c r="R34" s="17">
        <f t="shared" si="0"/>
        <v>8.2191780821917818E-2</v>
      </c>
      <c r="S34" s="17">
        <f t="shared" si="1"/>
        <v>0</v>
      </c>
    </row>
    <row r="35" spans="1:19">
      <c r="A35" t="s">
        <v>15</v>
      </c>
      <c r="B35" s="17">
        <v>0.05</v>
      </c>
      <c r="C35" s="17">
        <v>0.01</v>
      </c>
      <c r="D35" s="17">
        <v>2.5000000000000001E-2</v>
      </c>
      <c r="E35" s="17"/>
      <c r="F35" s="17">
        <v>1.4999999999999999E-2</v>
      </c>
      <c r="G35" s="17"/>
      <c r="H35" s="17">
        <v>2.5000000000000001E-2</v>
      </c>
      <c r="I35" s="17">
        <v>0</v>
      </c>
      <c r="J35" s="17">
        <v>0</v>
      </c>
      <c r="K35" s="17">
        <v>0</v>
      </c>
      <c r="L35" s="17">
        <v>1.5000000000000001E-2</v>
      </c>
      <c r="M35" s="17">
        <v>0.01</v>
      </c>
      <c r="N35" s="17">
        <v>0.16438356164383561</v>
      </c>
      <c r="O35" s="17">
        <v>5.4794520547945202E-2</v>
      </c>
      <c r="P35" s="17">
        <v>0.41095890410958907</v>
      </c>
      <c r="Q35" s="17">
        <v>8.2191780821917804E-2</v>
      </c>
      <c r="R35" s="17">
        <f t="shared" si="0"/>
        <v>8.2191780821917818E-2</v>
      </c>
      <c r="S35" s="17">
        <f t="shared" si="1"/>
        <v>1.643835616438356E-2</v>
      </c>
    </row>
    <row r="36" spans="1:19">
      <c r="A36" t="s">
        <v>17</v>
      </c>
      <c r="B36" s="17">
        <v>2.4726027397260271E-2</v>
      </c>
      <c r="C36" s="17">
        <v>1.821917808219178E-2</v>
      </c>
      <c r="D36" s="17">
        <v>6.5068493150684933E-3</v>
      </c>
      <c r="E36" s="17"/>
      <c r="F36" s="17">
        <v>0</v>
      </c>
      <c r="G36" s="17"/>
      <c r="H36" s="17">
        <v>0.3771342465753425</v>
      </c>
      <c r="I36" s="17">
        <v>7.1835616438356162E-2</v>
      </c>
      <c r="J36" s="17">
        <v>0.2222191780821918</v>
      </c>
      <c r="K36" s="17">
        <v>2.0613698630136984E-2</v>
      </c>
      <c r="L36" s="17">
        <v>6.246575342465753E-2</v>
      </c>
      <c r="M36" s="17"/>
      <c r="N36" s="17">
        <v>4.1095890410958902E-2</v>
      </c>
      <c r="O36" s="17">
        <v>3.8356164383561639E-2</v>
      </c>
      <c r="P36" s="17">
        <v>0.52054794520547942</v>
      </c>
      <c r="Q36" s="17">
        <v>0</v>
      </c>
      <c r="R36" s="17">
        <f t="shared" si="0"/>
        <v>0.10410958904109588</v>
      </c>
      <c r="S36" s="17">
        <f t="shared" si="1"/>
        <v>0</v>
      </c>
    </row>
    <row r="37" spans="1:19">
      <c r="A37" t="s">
        <v>1</v>
      </c>
      <c r="B37" s="17">
        <v>6.6937499999999997E-2</v>
      </c>
      <c r="C37" s="17">
        <v>2.5000000000000001E-2</v>
      </c>
      <c r="D37" s="17"/>
      <c r="E37" s="17"/>
      <c r="F37" s="17">
        <v>4.1937500000000003E-2</v>
      </c>
      <c r="G37" s="17"/>
      <c r="H37" s="17">
        <v>0.11924999999999999</v>
      </c>
      <c r="I37" s="17">
        <v>2.5000000000000001E-2</v>
      </c>
      <c r="J37" s="17"/>
      <c r="K37" s="17"/>
      <c r="L37" s="17">
        <v>6.4250000000000002E-2</v>
      </c>
      <c r="M37" s="17">
        <v>0.03</v>
      </c>
      <c r="N37" s="17">
        <v>0</v>
      </c>
      <c r="O37" s="17">
        <v>3.8356164383561646E-2</v>
      </c>
      <c r="P37" s="17">
        <v>0.19178082191780821</v>
      </c>
      <c r="Q37" s="17">
        <v>7.6712328767123292E-2</v>
      </c>
      <c r="R37" s="17">
        <f t="shared" si="0"/>
        <v>3.8356164383561639E-2</v>
      </c>
      <c r="S37" s="17">
        <f t="shared" si="1"/>
        <v>1.5342465753424659E-2</v>
      </c>
    </row>
    <row r="38" spans="1:19">
      <c r="A38" t="s">
        <v>7</v>
      </c>
      <c r="B38" s="17">
        <v>6.25E-2</v>
      </c>
      <c r="C38" s="17">
        <v>0.04</v>
      </c>
      <c r="D38" s="17">
        <v>2.2499999999999996E-2</v>
      </c>
      <c r="E38" s="17"/>
      <c r="F38" s="17">
        <v>0</v>
      </c>
      <c r="G38" s="17"/>
      <c r="H38" s="17">
        <v>0.18164383561643832</v>
      </c>
      <c r="I38" s="17">
        <v>7.0000000000000007E-2</v>
      </c>
      <c r="J38" s="17">
        <v>0.06</v>
      </c>
      <c r="K38" s="17">
        <v>1.4999999999999999E-2</v>
      </c>
      <c r="L38" s="17">
        <v>1.4999999999999996E-2</v>
      </c>
      <c r="M38" s="17">
        <v>2.1643835616438355E-2</v>
      </c>
      <c r="N38" s="17">
        <v>8.2191780821917818E-2</v>
      </c>
      <c r="O38" s="17">
        <v>8.2191780821917818E-2</v>
      </c>
      <c r="P38" s="17">
        <v>0.35616438356164382</v>
      </c>
      <c r="Q38" s="17">
        <v>0</v>
      </c>
      <c r="R38" s="17">
        <f t="shared" si="0"/>
        <v>7.1232876712328766E-2</v>
      </c>
      <c r="S38" s="17">
        <f t="shared" si="1"/>
        <v>0</v>
      </c>
    </row>
    <row r="39" spans="1:19">
      <c r="A39" t="s">
        <v>5</v>
      </c>
      <c r="B39" s="17">
        <v>0.12294520547945205</v>
      </c>
      <c r="C39" s="17">
        <v>9.8458904109589032E-2</v>
      </c>
      <c r="D39" s="17">
        <v>1.0958904109589041E-2</v>
      </c>
      <c r="E39" s="17"/>
      <c r="F39" s="17">
        <v>1.3527397260273973E-2</v>
      </c>
      <c r="G39" s="17"/>
      <c r="H39" s="17">
        <v>0.16060410958904112</v>
      </c>
      <c r="I39" s="17">
        <v>5.1335616438356171E-2</v>
      </c>
      <c r="J39" s="17">
        <v>8.8835616438356177E-2</v>
      </c>
      <c r="K39" s="17">
        <v>4.1999999999999997E-3</v>
      </c>
      <c r="L39" s="17">
        <v>1.6232876712328766E-2</v>
      </c>
      <c r="M39" s="17"/>
      <c r="N39" s="17">
        <v>8.2191780821917804E-2</v>
      </c>
      <c r="O39" s="17">
        <v>8.2191780821917804E-2</v>
      </c>
      <c r="P39" s="17">
        <v>0.32602739726027397</v>
      </c>
      <c r="Q39" s="17">
        <v>0</v>
      </c>
      <c r="R39" s="17">
        <f t="shared" si="0"/>
        <v>6.5205479452054793E-2</v>
      </c>
      <c r="S39" s="17">
        <f t="shared" si="1"/>
        <v>0</v>
      </c>
    </row>
    <row r="40" spans="1:19">
      <c r="A40" t="s">
        <v>19</v>
      </c>
      <c r="B40" s="17">
        <v>0.13</v>
      </c>
      <c r="C40" s="17">
        <v>0.13</v>
      </c>
      <c r="D40" s="17"/>
      <c r="E40" s="17"/>
      <c r="F40" s="17">
        <v>0</v>
      </c>
      <c r="G40" s="17"/>
      <c r="H40" s="17">
        <v>0.17963333333333334</v>
      </c>
      <c r="I40" s="17"/>
      <c r="J40" s="17">
        <v>0.09</v>
      </c>
      <c r="K40" s="17">
        <v>6.3E-3</v>
      </c>
      <c r="L40" s="17">
        <v>8.3333333333333329E-2</v>
      </c>
      <c r="M40" s="17"/>
      <c r="N40" s="17">
        <v>0.16438356164383561</v>
      </c>
      <c r="O40" s="17">
        <v>8.2191780821917804E-2</v>
      </c>
      <c r="P40" s="17">
        <v>0.61643835616438358</v>
      </c>
      <c r="Q40" s="17">
        <v>0</v>
      </c>
      <c r="R40" s="17">
        <f t="shared" si="0"/>
        <v>0.12328767123287672</v>
      </c>
      <c r="S40" s="17">
        <f t="shared" si="1"/>
        <v>0</v>
      </c>
    </row>
    <row r="41" spans="1:19">
      <c r="A41" t="s">
        <v>6</v>
      </c>
      <c r="B41" s="17">
        <v>9.7397260273972594E-2</v>
      </c>
      <c r="C41" s="17">
        <v>9.7397260273972594E-2</v>
      </c>
      <c r="D41" s="17"/>
      <c r="E41" s="17"/>
      <c r="F41" s="17">
        <v>0</v>
      </c>
      <c r="G41" s="17"/>
      <c r="H41" s="17">
        <v>0.16232876712328767</v>
      </c>
      <c r="I41" s="17">
        <v>0.1515068493150685</v>
      </c>
      <c r="J41" s="17"/>
      <c r="K41" s="17"/>
      <c r="L41" s="17">
        <v>0</v>
      </c>
      <c r="M41" s="17">
        <v>1.0821917808219178E-2</v>
      </c>
      <c r="N41" s="17">
        <v>8.2191780821917804E-2</v>
      </c>
      <c r="O41" s="17">
        <v>3.2876712328767127E-2</v>
      </c>
      <c r="P41" s="17">
        <v>0.20547945205479451</v>
      </c>
      <c r="Q41" s="17">
        <v>0.12328767123287672</v>
      </c>
      <c r="R41" s="17">
        <f t="shared" si="0"/>
        <v>4.1095890410958902E-2</v>
      </c>
      <c r="S41" s="17">
        <f t="shared" si="1"/>
        <v>2.4657534246575345E-2</v>
      </c>
    </row>
    <row r="42" spans="1:19">
      <c r="A42" t="s">
        <v>9</v>
      </c>
      <c r="B42" s="17">
        <v>6.4498630136986312E-2</v>
      </c>
      <c r="C42" s="17">
        <v>3.1058904109589041E-2</v>
      </c>
      <c r="D42" s="17">
        <v>3.2898630136986302E-2</v>
      </c>
      <c r="E42" s="17"/>
      <c r="F42" s="17">
        <v>0</v>
      </c>
      <c r="G42" s="17">
        <v>5.4109589041095895E-4</v>
      </c>
      <c r="H42" s="17">
        <v>0.17737123287671233</v>
      </c>
      <c r="I42" s="17">
        <v>7.6835616438356152E-2</v>
      </c>
      <c r="J42" s="17">
        <v>7.6727397260273972E-2</v>
      </c>
      <c r="K42" s="17">
        <v>1.2986301369863014E-2</v>
      </c>
      <c r="L42" s="17">
        <v>0</v>
      </c>
      <c r="M42" s="17">
        <v>1.0821917808219179E-2</v>
      </c>
      <c r="N42" s="17">
        <v>8.2191780821917804E-2</v>
      </c>
      <c r="O42" s="17">
        <v>4.9315068493150684E-2</v>
      </c>
      <c r="P42" s="17">
        <v>0.31506849315068491</v>
      </c>
      <c r="Q42" s="17">
        <v>7.6712328767123292E-2</v>
      </c>
      <c r="R42" s="17">
        <f t="shared" si="0"/>
        <v>6.3013698630136977E-2</v>
      </c>
      <c r="S42" s="17">
        <f t="shared" si="1"/>
        <v>1.5342465753424659E-2</v>
      </c>
    </row>
    <row r="43" spans="1:19">
      <c r="A43" t="s">
        <v>12</v>
      </c>
      <c r="B43" s="17">
        <v>9.2500000000000013E-2</v>
      </c>
      <c r="C43" s="17">
        <v>6.25E-2</v>
      </c>
      <c r="D43" s="17">
        <v>3.0000000000000002E-2</v>
      </c>
      <c r="E43" s="17"/>
      <c r="F43" s="17">
        <v>0</v>
      </c>
      <c r="G43" s="17"/>
      <c r="H43" s="17">
        <v>0.1525</v>
      </c>
      <c r="I43" s="17">
        <v>6.7500000000000004E-2</v>
      </c>
      <c r="J43" s="17">
        <v>7.4999999999999997E-2</v>
      </c>
      <c r="K43" s="17"/>
      <c r="L43" s="17">
        <v>0</v>
      </c>
      <c r="M43" s="17">
        <v>0.01</v>
      </c>
      <c r="N43" s="17">
        <v>4.1095890410958902E-2</v>
      </c>
      <c r="O43" s="17">
        <v>6.575342465753424E-2</v>
      </c>
      <c r="P43" s="17">
        <v>0.41095890410958902</v>
      </c>
      <c r="Q43" s="17">
        <v>0</v>
      </c>
      <c r="R43" s="17">
        <f t="shared" si="0"/>
        <v>8.2191780821917804E-2</v>
      </c>
      <c r="S43" s="17">
        <f t="shared" si="1"/>
        <v>0</v>
      </c>
    </row>
    <row r="44" spans="1:19">
      <c r="A44" t="s">
        <v>67</v>
      </c>
      <c r="B44" s="17">
        <v>5.5899914000132306E-2</v>
      </c>
      <c r="C44" s="17">
        <v>3.9399939384708642E-2</v>
      </c>
      <c r="D44" s="17">
        <v>1.6499974615423667E-2</v>
      </c>
      <c r="E44" s="17"/>
      <c r="F44" s="17">
        <v>0</v>
      </c>
      <c r="G44" s="17"/>
      <c r="H44" s="17">
        <v>7.8799878769417284E-2</v>
      </c>
      <c r="I44" s="17">
        <v>7.8799878769417284E-2</v>
      </c>
      <c r="J44" s="17"/>
      <c r="K44" s="17"/>
      <c r="L44" s="17">
        <v>0</v>
      </c>
      <c r="M44" s="17"/>
      <c r="N44" s="17">
        <v>0</v>
      </c>
      <c r="O44" s="17">
        <v>3.8356164383561646E-2</v>
      </c>
      <c r="P44" s="17">
        <v>0.22739726027397258</v>
      </c>
      <c r="Q44" s="17"/>
      <c r="R44" s="17">
        <f t="shared" si="0"/>
        <v>4.547945205479452E-2</v>
      </c>
      <c r="S44" s="17">
        <f t="shared" si="1"/>
        <v>0</v>
      </c>
    </row>
    <row r="45" spans="1:19">
      <c r="A45" t="s">
        <v>14</v>
      </c>
      <c r="B45" s="17">
        <v>0.19624999999999998</v>
      </c>
      <c r="C45" s="17">
        <v>0.15</v>
      </c>
      <c r="D45" s="17">
        <v>4.4999999999999991E-2</v>
      </c>
      <c r="E45" s="17"/>
      <c r="F45" s="17">
        <v>1.25E-3</v>
      </c>
      <c r="G45" s="17"/>
      <c r="H45" s="17">
        <v>0.19525000000000001</v>
      </c>
      <c r="I45" s="17">
        <v>7.4999999999999997E-2</v>
      </c>
      <c r="J45" s="17">
        <v>0.05</v>
      </c>
      <c r="K45" s="17">
        <v>6.9000000000000006E-2</v>
      </c>
      <c r="L45" s="17">
        <v>1.25E-3</v>
      </c>
      <c r="M45" s="17"/>
      <c r="N45" s="17">
        <v>8.2191780821917804E-2</v>
      </c>
      <c r="O45" s="17">
        <v>5.7534246575342465E-2</v>
      </c>
      <c r="P45" s="17">
        <v>0.49041095890410957</v>
      </c>
      <c r="Q45" s="17">
        <v>0</v>
      </c>
      <c r="R45" s="17">
        <f t="shared" si="0"/>
        <v>9.808219178082192E-2</v>
      </c>
      <c r="S45" s="17">
        <f t="shared" si="1"/>
        <v>0</v>
      </c>
    </row>
    <row r="46" spans="1:19">
      <c r="A46" t="s">
        <v>10</v>
      </c>
      <c r="B46" s="17">
        <v>6.0000000000000012E-2</v>
      </c>
      <c r="C46" s="17">
        <v>4.0000000000000008E-2</v>
      </c>
      <c r="D46" s="17"/>
      <c r="E46" s="17">
        <v>5.000000000000001E-3</v>
      </c>
      <c r="F46" s="17">
        <v>1.0000000000000002E-2</v>
      </c>
      <c r="G46" s="17">
        <v>5.000000000000001E-3</v>
      </c>
      <c r="H46" s="17">
        <v>0.157525</v>
      </c>
      <c r="I46" s="17">
        <v>9.0000000000000011E-2</v>
      </c>
      <c r="J46" s="17"/>
      <c r="K46" s="17">
        <v>2.7525000000000004E-2</v>
      </c>
      <c r="L46" s="17">
        <v>2.0000000000000004E-2</v>
      </c>
      <c r="M46" s="17">
        <v>2.0000000000000004E-2</v>
      </c>
      <c r="N46" s="17">
        <v>8.2191780821917804E-2</v>
      </c>
      <c r="O46" s="17">
        <v>5.2054794520547946E-2</v>
      </c>
      <c r="P46" s="17">
        <v>0.41095890410958902</v>
      </c>
      <c r="Q46" s="17">
        <v>0</v>
      </c>
      <c r="R46" s="17">
        <f t="shared" si="0"/>
        <v>8.2191780821917804E-2</v>
      </c>
      <c r="S46" s="17">
        <f t="shared" si="1"/>
        <v>0</v>
      </c>
    </row>
    <row r="49" spans="1:7">
      <c r="A49" s="41"/>
      <c r="B49" s="42"/>
      <c r="C49" s="489" t="s">
        <v>70</v>
      </c>
      <c r="D49" s="489"/>
      <c r="E49" s="489" t="s">
        <v>71</v>
      </c>
      <c r="F49" s="489"/>
      <c r="G49" s="42"/>
    </row>
    <row r="50" spans="1:7" ht="38.25">
      <c r="A50" s="38"/>
      <c r="B50" s="39" t="s">
        <v>69</v>
      </c>
      <c r="C50" s="40" t="s">
        <v>86</v>
      </c>
      <c r="D50" s="40" t="s">
        <v>81</v>
      </c>
      <c r="E50" s="40" t="s">
        <v>84</v>
      </c>
      <c r="F50" s="40" t="s">
        <v>85</v>
      </c>
      <c r="G50" s="40" t="s">
        <v>87</v>
      </c>
    </row>
    <row r="51" spans="1:7">
      <c r="A51" s="48" t="s">
        <v>18</v>
      </c>
      <c r="B51" s="26">
        <v>0.4815753424657534</v>
      </c>
      <c r="C51" s="26">
        <v>8.2191780821917804E-2</v>
      </c>
      <c r="D51" s="26">
        <v>3.8356164383561639E-2</v>
      </c>
      <c r="E51" s="26">
        <v>8.2191780821917804E-2</v>
      </c>
      <c r="F51" s="26">
        <v>3.287671232876712E-2</v>
      </c>
      <c r="G51" s="26">
        <v>0.7171917808219177</v>
      </c>
    </row>
    <row r="52" spans="1:7">
      <c r="A52" s="2" t="s">
        <v>2</v>
      </c>
      <c r="B52" s="27">
        <v>0.4566849315068493</v>
      </c>
      <c r="C52" s="27">
        <v>8.2191780821917818E-2</v>
      </c>
      <c r="D52" s="27">
        <v>0.10958904109589043</v>
      </c>
      <c r="E52" s="27">
        <v>3.1561643835616444E-2</v>
      </c>
      <c r="F52" s="27">
        <v>2.301369863013699E-2</v>
      </c>
      <c r="G52" s="27">
        <v>0.70304109589041097</v>
      </c>
    </row>
    <row r="53" spans="1:7">
      <c r="A53" s="2" t="s">
        <v>19</v>
      </c>
      <c r="B53" s="27">
        <v>0.30963333333333332</v>
      </c>
      <c r="C53" s="27">
        <v>0.16438356164383561</v>
      </c>
      <c r="D53" s="27">
        <v>8.2191780821917804E-2</v>
      </c>
      <c r="E53" s="27">
        <v>0.12328767123287672</v>
      </c>
      <c r="F53" s="27">
        <v>0</v>
      </c>
      <c r="G53" s="27">
        <v>0.67949634703196349</v>
      </c>
    </row>
    <row r="54" spans="1:7">
      <c r="A54" s="2" t="s">
        <v>14</v>
      </c>
      <c r="B54" s="27">
        <v>0.39149999999999996</v>
      </c>
      <c r="C54" s="27">
        <v>8.2191780821917804E-2</v>
      </c>
      <c r="D54" s="27">
        <v>5.7534246575342465E-2</v>
      </c>
      <c r="E54" s="27">
        <v>9.808219178082192E-2</v>
      </c>
      <c r="F54" s="27">
        <v>0</v>
      </c>
      <c r="G54" s="27">
        <v>0.62930821917808211</v>
      </c>
    </row>
    <row r="55" spans="1:7">
      <c r="A55" s="2" t="s">
        <v>20</v>
      </c>
      <c r="B55" s="27">
        <v>0.24419999999999997</v>
      </c>
      <c r="C55" s="27">
        <v>0.16438356164383561</v>
      </c>
      <c r="D55" s="27">
        <v>5.4794520547945209E-2</v>
      </c>
      <c r="E55" s="27">
        <v>8.2191780821917804E-2</v>
      </c>
      <c r="F55" s="27">
        <v>4.9315068493150691E-2</v>
      </c>
      <c r="G55" s="27">
        <v>0.59488493150684929</v>
      </c>
    </row>
    <row r="56" spans="1:7">
      <c r="A56" s="2" t="s">
        <v>17</v>
      </c>
      <c r="B56" s="27">
        <v>0.40186027397260277</v>
      </c>
      <c r="C56" s="27">
        <v>4.1095890410958902E-2</v>
      </c>
      <c r="D56" s="27">
        <v>3.8356164383561639E-2</v>
      </c>
      <c r="E56" s="27">
        <v>0.10410958904109588</v>
      </c>
      <c r="F56" s="27">
        <v>0</v>
      </c>
      <c r="G56" s="27">
        <v>0.58542191780821917</v>
      </c>
    </row>
    <row r="57" spans="1:7">
      <c r="A57" s="2" t="s">
        <v>8</v>
      </c>
      <c r="B57" s="27">
        <v>0.3857465753424657</v>
      </c>
      <c r="C57" s="27">
        <v>8.2191780821917804E-2</v>
      </c>
      <c r="D57" s="27">
        <v>3.8356164383561646E-2</v>
      </c>
      <c r="E57" s="27">
        <v>5.8082191780821926E-2</v>
      </c>
      <c r="F57" s="27">
        <v>1.643835616438356E-2</v>
      </c>
      <c r="G57" s="27">
        <v>0.58081506849315068</v>
      </c>
    </row>
    <row r="58" spans="1:7">
      <c r="A58" s="2" t="s">
        <v>4</v>
      </c>
      <c r="B58" s="27">
        <v>0.34297260273972602</v>
      </c>
      <c r="C58" s="27">
        <v>8.2191780821917804E-2</v>
      </c>
      <c r="D58" s="27">
        <v>4.1095890410958902E-2</v>
      </c>
      <c r="E58" s="27">
        <v>6.0273972602739721E-2</v>
      </c>
      <c r="F58" s="27">
        <v>4.10958904109589E-3</v>
      </c>
      <c r="G58" s="27">
        <v>0.53064383561643835</v>
      </c>
    </row>
    <row r="59" spans="1:7">
      <c r="A59" s="2" t="s">
        <v>13</v>
      </c>
      <c r="B59" s="27">
        <v>0.23918778538812785</v>
      </c>
      <c r="C59" s="27">
        <v>0.16552511415525112</v>
      </c>
      <c r="D59" s="27">
        <v>4.1095890410958909E-2</v>
      </c>
      <c r="E59" s="27">
        <v>8.2191780821917804E-2</v>
      </c>
      <c r="F59" s="27">
        <v>0</v>
      </c>
      <c r="G59" s="27">
        <v>0.52800057077625562</v>
      </c>
    </row>
    <row r="60" spans="1:7">
      <c r="A60" s="2" t="s">
        <v>5</v>
      </c>
      <c r="B60" s="27">
        <v>0.28354931506849318</v>
      </c>
      <c r="C60" s="27">
        <v>8.2191780821917804E-2</v>
      </c>
      <c r="D60" s="27">
        <v>8.2191780821917804E-2</v>
      </c>
      <c r="E60" s="27">
        <v>6.5205479452054793E-2</v>
      </c>
      <c r="F60" s="27">
        <v>0</v>
      </c>
      <c r="G60" s="27">
        <v>0.51313835616438364</v>
      </c>
    </row>
    <row r="61" spans="1:7">
      <c r="A61" s="2" t="s">
        <v>7</v>
      </c>
      <c r="B61" s="27">
        <v>0.24414383561643832</v>
      </c>
      <c r="C61" s="27">
        <v>8.2191780821917818E-2</v>
      </c>
      <c r="D61" s="27">
        <v>8.2191780821917818E-2</v>
      </c>
      <c r="E61" s="27">
        <v>7.1232876712328766E-2</v>
      </c>
      <c r="F61" s="27">
        <v>0</v>
      </c>
      <c r="G61" s="27">
        <v>0.47976027397260268</v>
      </c>
    </row>
    <row r="62" spans="1:7">
      <c r="A62" s="2" t="s">
        <v>11</v>
      </c>
      <c r="B62" s="27">
        <v>0.17500000000000004</v>
      </c>
      <c r="C62" s="27">
        <v>0.16438356164383561</v>
      </c>
      <c r="D62" s="27">
        <v>4.1095890410958902E-2</v>
      </c>
      <c r="E62" s="27">
        <v>8.2191780821917818E-2</v>
      </c>
      <c r="F62" s="27">
        <v>0</v>
      </c>
      <c r="G62" s="27">
        <v>0.46267123287671236</v>
      </c>
    </row>
    <row r="63" spans="1:7">
      <c r="A63" s="2" t="s">
        <v>9</v>
      </c>
      <c r="B63" s="27">
        <v>0.24186986301369864</v>
      </c>
      <c r="C63" s="27">
        <v>8.2191780821917804E-2</v>
      </c>
      <c r="D63" s="27">
        <v>4.9315068493150684E-2</v>
      </c>
      <c r="E63" s="27">
        <v>6.3013698630136977E-2</v>
      </c>
      <c r="F63" s="27">
        <v>1.5342465753424659E-2</v>
      </c>
      <c r="G63" s="27">
        <v>0.45173287671232876</v>
      </c>
    </row>
    <row r="64" spans="1:7">
      <c r="A64" s="2" t="s">
        <v>6</v>
      </c>
      <c r="B64" s="27">
        <v>0.25972602739726025</v>
      </c>
      <c r="C64" s="27">
        <v>8.2191780821917804E-2</v>
      </c>
      <c r="D64" s="27">
        <v>3.2876712328767127E-2</v>
      </c>
      <c r="E64" s="27">
        <v>4.1095890410958902E-2</v>
      </c>
      <c r="F64" s="27">
        <v>2.4657534246575345E-2</v>
      </c>
      <c r="G64" s="27">
        <v>0.44054794520547941</v>
      </c>
    </row>
    <row r="65" spans="1:7">
      <c r="A65" s="2" t="s">
        <v>12</v>
      </c>
      <c r="B65" s="27">
        <v>0.245</v>
      </c>
      <c r="C65" s="27">
        <v>4.1095890410958902E-2</v>
      </c>
      <c r="D65" s="27">
        <v>6.575342465753424E-2</v>
      </c>
      <c r="E65" s="27">
        <v>8.2191780821917804E-2</v>
      </c>
      <c r="F65" s="27">
        <v>0</v>
      </c>
      <c r="G65" s="27">
        <v>0.43404109589041096</v>
      </c>
    </row>
    <row r="66" spans="1:7">
      <c r="A66" s="2" t="s">
        <v>10</v>
      </c>
      <c r="B66" s="27">
        <v>0.21981632226082301</v>
      </c>
      <c r="C66" s="27">
        <v>6.27253064167268E-2</v>
      </c>
      <c r="D66" s="27">
        <v>5.5948089401586097E-2</v>
      </c>
      <c r="E66" s="27">
        <v>7.4776255707762598E-2</v>
      </c>
      <c r="F66" s="27">
        <v>-3.1627012737322499E-3</v>
      </c>
      <c r="G66" s="27">
        <v>0.41010327251316497</v>
      </c>
    </row>
    <row r="67" spans="1:7">
      <c r="A67" s="2" t="s">
        <v>15</v>
      </c>
      <c r="B67" s="27">
        <v>7.5000000000000011E-2</v>
      </c>
      <c r="C67" s="27">
        <v>0.16438356164383561</v>
      </c>
      <c r="D67" s="27">
        <v>5.4794520547945202E-2</v>
      </c>
      <c r="E67" s="27">
        <v>8.2191780821917818E-2</v>
      </c>
      <c r="F67" s="27">
        <v>1.643835616438356E-2</v>
      </c>
      <c r="G67" s="27">
        <v>0.39280821917808217</v>
      </c>
    </row>
    <row r="68" spans="1:7">
      <c r="A68" s="2" t="s">
        <v>16</v>
      </c>
      <c r="B68" s="27">
        <v>0.2369</v>
      </c>
      <c r="C68" s="27">
        <v>0</v>
      </c>
      <c r="D68" s="27">
        <v>4.1095890410958909E-2</v>
      </c>
      <c r="E68" s="27">
        <v>8.2191780821917804E-2</v>
      </c>
      <c r="F68" s="27">
        <v>1.6438356164383564E-2</v>
      </c>
      <c r="G68" s="27">
        <v>0.37662602739726025</v>
      </c>
    </row>
    <row r="69" spans="1:7">
      <c r="A69" s="2" t="s">
        <v>1</v>
      </c>
      <c r="B69" s="27">
        <v>0.18618750000000001</v>
      </c>
      <c r="C69" s="27">
        <v>0</v>
      </c>
      <c r="D69" s="27">
        <v>3.8356164383561646E-2</v>
      </c>
      <c r="E69" s="27">
        <v>3.8356164383561639E-2</v>
      </c>
      <c r="F69" s="27">
        <v>1.5342465753424659E-2</v>
      </c>
      <c r="G69" s="27">
        <v>0.27824229452054799</v>
      </c>
    </row>
    <row r="70" spans="1:7">
      <c r="A70" s="4" t="s">
        <v>67</v>
      </c>
      <c r="B70" s="46">
        <v>0.13469979276954958</v>
      </c>
      <c r="C70" s="46">
        <v>0</v>
      </c>
      <c r="D70" s="46">
        <v>3.8356164383561646E-2</v>
      </c>
      <c r="E70" s="46">
        <v>4.547945205479452E-2</v>
      </c>
      <c r="F70" s="46">
        <v>0</v>
      </c>
      <c r="G70" s="46">
        <v>0.21853540920790576</v>
      </c>
    </row>
  </sheetData>
  <sortState ref="A51:G70">
    <sortCondition descending="1" ref="G51:G70"/>
  </sortState>
  <mergeCells count="9">
    <mergeCell ref="C49:D49"/>
    <mergeCell ref="E49:F49"/>
    <mergeCell ref="B24:M24"/>
    <mergeCell ref="N24:O25"/>
    <mergeCell ref="P24:S24"/>
    <mergeCell ref="B25:G25"/>
    <mergeCell ref="H25:M25"/>
    <mergeCell ref="P25:Q25"/>
    <mergeCell ref="R25:S2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tabSelected="1" zoomScale="90" zoomScaleNormal="90" workbookViewId="0">
      <selection activeCell="P8" sqref="P8"/>
    </sheetView>
  </sheetViews>
  <sheetFormatPr defaultColWidth="9.140625" defaultRowHeight="15"/>
  <cols>
    <col min="1" max="4" width="6.140625" style="527" customWidth="1"/>
    <col min="5" max="5" width="12.42578125" bestFit="1" customWidth="1"/>
  </cols>
  <sheetData>
    <row r="1" spans="1:6" ht="18.75">
      <c r="E1" s="528" t="s">
        <v>330</v>
      </c>
      <c r="F1" s="33"/>
    </row>
    <row r="10" spans="1:6">
      <c r="A10" s="527" t="s">
        <v>105</v>
      </c>
      <c r="B10" s="527">
        <v>8</v>
      </c>
      <c r="C10" s="527">
        <v>0.08</v>
      </c>
    </row>
    <row r="11" spans="1:6">
      <c r="A11" s="527" t="s">
        <v>95</v>
      </c>
      <c r="B11" s="527">
        <v>8</v>
      </c>
      <c r="C11" s="527">
        <v>0.06</v>
      </c>
    </row>
    <row r="12" spans="1:6">
      <c r="A12" s="527" t="s">
        <v>310</v>
      </c>
      <c r="B12" s="527">
        <v>15</v>
      </c>
      <c r="C12" s="527">
        <v>0.27</v>
      </c>
    </row>
    <row r="13" spans="1:6">
      <c r="A13" s="527" t="s">
        <v>106</v>
      </c>
      <c r="B13" s="527">
        <v>6</v>
      </c>
      <c r="C13" s="527">
        <v>7.0000000000000007E-2</v>
      </c>
    </row>
    <row r="14" spans="1:6">
      <c r="A14" s="527" t="s">
        <v>80</v>
      </c>
      <c r="B14" s="527">
        <v>3</v>
      </c>
      <c r="C14" s="527">
        <v>0.02</v>
      </c>
    </row>
    <row r="15" spans="1:6">
      <c r="B15" s="527">
        <v>200</v>
      </c>
    </row>
    <row r="23" spans="1:6" ht="21">
      <c r="E23" s="528" t="s">
        <v>331</v>
      </c>
      <c r="F23" s="108"/>
    </row>
    <row r="30" spans="1:6">
      <c r="A30" s="527" t="s">
        <v>107</v>
      </c>
    </row>
    <row r="31" spans="1:6">
      <c r="A31" s="527" t="s">
        <v>64</v>
      </c>
      <c r="B31" s="527">
        <v>40</v>
      </c>
      <c r="C31" s="527">
        <f>+B31/$B$37</f>
        <v>0.2</v>
      </c>
    </row>
    <row r="32" spans="1:6">
      <c r="A32" s="527" t="s">
        <v>105</v>
      </c>
      <c r="B32" s="527">
        <v>8</v>
      </c>
      <c r="C32" s="527">
        <f>+B32/$B$37</f>
        <v>0.04</v>
      </c>
    </row>
    <row r="33" spans="1:3">
      <c r="A33" s="527" t="s">
        <v>95</v>
      </c>
      <c r="B33" s="527">
        <v>8</v>
      </c>
      <c r="C33" s="527">
        <f>+B33/$B$37</f>
        <v>0.04</v>
      </c>
    </row>
    <row r="34" spans="1:3">
      <c r="A34" s="527" t="s">
        <v>310</v>
      </c>
      <c r="B34" s="527">
        <v>15</v>
      </c>
      <c r="C34" s="527">
        <f>+B34/$B$37</f>
        <v>7.4999999999999997E-2</v>
      </c>
    </row>
    <row r="35" spans="1:3">
      <c r="A35" s="527" t="s">
        <v>106</v>
      </c>
      <c r="B35" s="527">
        <v>6</v>
      </c>
      <c r="C35" s="527">
        <f>+B35/$B$37</f>
        <v>0.03</v>
      </c>
    </row>
    <row r="36" spans="1:3">
      <c r="A36" s="527" t="s">
        <v>80</v>
      </c>
      <c r="B36" s="527">
        <v>3</v>
      </c>
      <c r="C36" s="527">
        <f>+B36/$B$37</f>
        <v>1.4999999999999999E-2</v>
      </c>
    </row>
    <row r="37" spans="1:3">
      <c r="B37" s="527">
        <v>200</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9"/>
  <sheetViews>
    <sheetView showGridLines="0" zoomScale="90" zoomScaleNormal="90" workbookViewId="0">
      <selection activeCell="H20" activeCellId="1" sqref="B20 H20"/>
    </sheetView>
  </sheetViews>
  <sheetFormatPr defaultColWidth="9.140625" defaultRowHeight="15"/>
  <cols>
    <col min="1" max="1" width="13.7109375" customWidth="1"/>
    <col min="2" max="2" width="12.140625" customWidth="1"/>
    <col min="5" max="5" width="12.7109375" customWidth="1"/>
    <col min="6" max="6" width="12.28515625" customWidth="1"/>
    <col min="8" max="8" width="14.140625" customWidth="1"/>
    <col min="14" max="14" width="13.7109375" customWidth="1"/>
    <col min="15" max="15" width="10.42578125" customWidth="1"/>
    <col min="16" max="16" width="13.85546875" customWidth="1"/>
    <col min="17" max="17" width="13.5703125" customWidth="1"/>
    <col min="18" max="18" width="12.85546875" customWidth="1"/>
    <col min="20" max="20" width="22.140625" bestFit="1" customWidth="1"/>
  </cols>
  <sheetData>
    <row r="1" spans="1:22" ht="18.75">
      <c r="A1" s="33" t="s">
        <v>315</v>
      </c>
    </row>
    <row r="2" spans="1:22">
      <c r="A2" t="s">
        <v>96</v>
      </c>
    </row>
    <row r="4" spans="1:22" s="54" customFormat="1" ht="15" customHeight="1">
      <c r="A4" s="492"/>
      <c r="B4" s="499" t="s">
        <v>69</v>
      </c>
      <c r="C4" s="499"/>
      <c r="D4" s="499"/>
      <c r="E4" s="499"/>
      <c r="F4" s="499"/>
      <c r="G4" s="499"/>
      <c r="H4" s="499"/>
      <c r="I4" s="499"/>
      <c r="J4" s="499"/>
      <c r="K4" s="499"/>
      <c r="L4" s="499"/>
      <c r="M4" s="499"/>
      <c r="N4" s="500" t="s">
        <v>70</v>
      </c>
      <c r="O4" s="492"/>
      <c r="P4" s="499" t="s">
        <v>71</v>
      </c>
      <c r="Q4" s="499"/>
      <c r="R4" s="499"/>
      <c r="S4" s="499"/>
    </row>
    <row r="5" spans="1:22" s="54" customFormat="1">
      <c r="A5" s="493"/>
      <c r="B5" s="489" t="s">
        <v>74</v>
      </c>
      <c r="C5" s="489"/>
      <c r="D5" s="489"/>
      <c r="E5" s="489"/>
      <c r="F5" s="489"/>
      <c r="G5" s="498"/>
      <c r="H5" s="497" t="s">
        <v>73</v>
      </c>
      <c r="I5" s="489"/>
      <c r="J5" s="489"/>
      <c r="K5" s="489"/>
      <c r="L5" s="489"/>
      <c r="M5" s="489"/>
      <c r="N5" s="501"/>
      <c r="O5" s="494"/>
      <c r="P5" s="497" t="s">
        <v>82</v>
      </c>
      <c r="Q5" s="498"/>
      <c r="R5" s="502" t="s">
        <v>83</v>
      </c>
      <c r="S5" s="503"/>
    </row>
    <row r="6" spans="1:22" s="54" customFormat="1" ht="51">
      <c r="A6" s="494"/>
      <c r="B6" s="115" t="s">
        <v>72</v>
      </c>
      <c r="C6" s="40" t="s">
        <v>75</v>
      </c>
      <c r="D6" s="40" t="s">
        <v>76</v>
      </c>
      <c r="E6" s="40" t="s">
        <v>78</v>
      </c>
      <c r="F6" s="40" t="s">
        <v>77</v>
      </c>
      <c r="G6" s="63" t="s">
        <v>66</v>
      </c>
      <c r="H6" s="62" t="s">
        <v>72</v>
      </c>
      <c r="I6" s="40" t="s">
        <v>75</v>
      </c>
      <c r="J6" s="40" t="s">
        <v>76</v>
      </c>
      <c r="K6" s="40" t="s">
        <v>78</v>
      </c>
      <c r="L6" s="40" t="s">
        <v>77</v>
      </c>
      <c r="M6" s="40" t="s">
        <v>63</v>
      </c>
      <c r="N6" s="62" t="s">
        <v>21</v>
      </c>
      <c r="O6" s="63" t="s">
        <v>22</v>
      </c>
      <c r="P6" s="62" t="s">
        <v>79</v>
      </c>
      <c r="Q6" s="63" t="s">
        <v>80</v>
      </c>
      <c r="R6" s="40" t="s">
        <v>79</v>
      </c>
      <c r="S6" s="40" t="s">
        <v>80</v>
      </c>
      <c r="T6" s="54" t="s">
        <v>306</v>
      </c>
      <c r="U6" s="54" t="s">
        <v>307</v>
      </c>
      <c r="V6" s="54" t="s">
        <v>308</v>
      </c>
    </row>
    <row r="7" spans="1:22" s="35" customFormat="1">
      <c r="A7" s="43" t="s">
        <v>18</v>
      </c>
      <c r="B7" s="64">
        <v>0.2002054794520548</v>
      </c>
      <c r="C7" s="57">
        <v>0.11904109589041097</v>
      </c>
      <c r="D7" s="56">
        <v>8.1164383561643835E-2</v>
      </c>
      <c r="E7" s="56"/>
      <c r="F7" s="56">
        <v>0</v>
      </c>
      <c r="G7" s="65"/>
      <c r="H7" s="64">
        <v>0.28136986301369865</v>
      </c>
      <c r="I7" s="57">
        <v>0.11005890410958905</v>
      </c>
      <c r="J7" s="56">
        <v>0.11363013698630138</v>
      </c>
      <c r="K7" s="56">
        <v>9.6315068493150694E-3</v>
      </c>
      <c r="L7" s="56">
        <v>4.8049315068493158E-2</v>
      </c>
      <c r="M7" s="56"/>
      <c r="N7" s="64">
        <v>8.2191780821917804E-2</v>
      </c>
      <c r="O7" s="65">
        <v>3.8356164383561646E-2</v>
      </c>
      <c r="P7" s="64">
        <v>0.41095890410958902</v>
      </c>
      <c r="Q7" s="65">
        <v>0.16438356164383561</v>
      </c>
      <c r="R7" s="129">
        <f>+P7/5</f>
        <v>8.2191780821917804E-2</v>
      </c>
      <c r="S7" s="129">
        <f>+Q7/5</f>
        <v>3.287671232876712E-2</v>
      </c>
      <c r="T7" s="413">
        <f>+S7+R7+O7+N7+B7+H7</f>
        <v>0.71719178082191792</v>
      </c>
      <c r="U7" s="35">
        <v>0.34994278886221464</v>
      </c>
      <c r="V7" s="43" t="s">
        <v>18</v>
      </c>
    </row>
    <row r="8" spans="1:22" s="35" customFormat="1">
      <c r="A8" s="44" t="s">
        <v>20</v>
      </c>
      <c r="B8" s="603">
        <v>0.12709999999999999</v>
      </c>
      <c r="C8" s="58">
        <v>0.12709999999999999</v>
      </c>
      <c r="D8" s="58"/>
      <c r="E8" s="58"/>
      <c r="F8" s="58">
        <v>0</v>
      </c>
      <c r="G8" s="67"/>
      <c r="H8" s="603">
        <v>0.14710000000000001</v>
      </c>
      <c r="I8" s="58">
        <v>0.03</v>
      </c>
      <c r="J8" s="58">
        <v>0.1</v>
      </c>
      <c r="K8" s="58">
        <v>1.7100000000000001E-2</v>
      </c>
      <c r="L8" s="58">
        <v>0</v>
      </c>
      <c r="M8" s="58"/>
      <c r="N8" s="66">
        <v>0.16438356164383561</v>
      </c>
      <c r="O8" s="67">
        <v>5.4794520547945202E-2</v>
      </c>
      <c r="P8" s="66">
        <v>0.41095890410958902</v>
      </c>
      <c r="Q8" s="67">
        <v>0.24657534246575344</v>
      </c>
      <c r="R8" s="130">
        <f t="shared" ref="R8:R26" si="0">+P8/5</f>
        <v>8.2191780821917804E-2</v>
      </c>
      <c r="S8" s="130">
        <f t="shared" ref="S8:S26" si="1">+Q8/5</f>
        <v>4.9315068493150691E-2</v>
      </c>
      <c r="T8" s="413">
        <f t="shared" ref="T8:T26" si="2">+S8+R8+O8+N8+B8+H8</f>
        <v>0.62488493150684932</v>
      </c>
      <c r="U8" s="35">
        <v>0.53047434597356313</v>
      </c>
      <c r="V8" s="44" t="s">
        <v>20</v>
      </c>
    </row>
    <row r="9" spans="1:22" s="35" customFormat="1">
      <c r="A9" s="44" t="s">
        <v>2</v>
      </c>
      <c r="B9" s="603">
        <v>9.7397260273972608E-2</v>
      </c>
      <c r="C9" s="58">
        <v>9.7397260273972608E-2</v>
      </c>
      <c r="D9" s="58"/>
      <c r="E9" s="58"/>
      <c r="F9" s="58">
        <v>0</v>
      </c>
      <c r="G9" s="67"/>
      <c r="H9" s="603">
        <v>0.37010958904109592</v>
      </c>
      <c r="I9" s="58">
        <v>0.21643835616438356</v>
      </c>
      <c r="J9" s="58"/>
      <c r="K9" s="58">
        <v>1.0821917808219178E-2</v>
      </c>
      <c r="L9" s="58">
        <v>0.13202739726027396</v>
      </c>
      <c r="M9" s="58">
        <v>1.0821917808219178E-2</v>
      </c>
      <c r="N9" s="66">
        <v>8.2191780821917804E-2</v>
      </c>
      <c r="O9" s="67">
        <v>0.1095890410958904</v>
      </c>
      <c r="P9" s="66">
        <v>0.15780821917808219</v>
      </c>
      <c r="Q9" s="67">
        <v>0.11506849315068493</v>
      </c>
      <c r="R9" s="130">
        <f t="shared" si="0"/>
        <v>3.1561643835616437E-2</v>
      </c>
      <c r="S9" s="130">
        <f t="shared" si="1"/>
        <v>2.3013698630136987E-2</v>
      </c>
      <c r="T9" s="413">
        <f t="shared" si="2"/>
        <v>0.71386301369863014</v>
      </c>
      <c r="U9" s="35">
        <v>0.26426485415336359</v>
      </c>
      <c r="V9" s="44" t="s">
        <v>2</v>
      </c>
    </row>
    <row r="10" spans="1:22" s="35" customFormat="1">
      <c r="A10" s="44" t="s">
        <v>16</v>
      </c>
      <c r="B10" s="66">
        <v>0.1908</v>
      </c>
      <c r="C10" s="58">
        <v>0.1</v>
      </c>
      <c r="D10" s="58">
        <v>7.0000000000000007E-2</v>
      </c>
      <c r="E10" s="58">
        <v>5.9999999999999993E-3</v>
      </c>
      <c r="F10" s="58">
        <v>1.4800000000000001E-2</v>
      </c>
      <c r="G10" s="67"/>
      <c r="H10" s="66">
        <v>4.6100000000000002E-2</v>
      </c>
      <c r="I10" s="58"/>
      <c r="J10" s="58"/>
      <c r="K10" s="58">
        <v>3.3500000000000002E-2</v>
      </c>
      <c r="L10" s="58">
        <v>1.2599999999999998E-2</v>
      </c>
      <c r="M10" s="58"/>
      <c r="N10" s="66">
        <v>0</v>
      </c>
      <c r="O10" s="67">
        <v>4.1095890410958902E-2</v>
      </c>
      <c r="P10" s="66">
        <v>0.41095890410958902</v>
      </c>
      <c r="Q10" s="67">
        <v>8.2191780821917804E-2</v>
      </c>
      <c r="R10" s="130">
        <f t="shared" si="0"/>
        <v>8.2191780821917804E-2</v>
      </c>
      <c r="S10" s="130">
        <f t="shared" si="1"/>
        <v>1.643835616438356E-2</v>
      </c>
      <c r="T10" s="413">
        <f t="shared" si="2"/>
        <v>0.37662602739726025</v>
      </c>
      <c r="U10" s="35">
        <v>0.20476174708325601</v>
      </c>
      <c r="V10" s="44" t="s">
        <v>16</v>
      </c>
    </row>
    <row r="11" spans="1:22" s="35" customFormat="1">
      <c r="A11" s="44" t="s">
        <v>4</v>
      </c>
      <c r="B11" s="66">
        <v>0.08</v>
      </c>
      <c r="C11" s="58">
        <v>0.04</v>
      </c>
      <c r="D11" s="58">
        <v>0.04</v>
      </c>
      <c r="E11" s="58"/>
      <c r="F11" s="58">
        <v>0</v>
      </c>
      <c r="G11" s="67"/>
      <c r="H11" s="66">
        <v>0.26673863013698629</v>
      </c>
      <c r="I11" s="58">
        <v>0.1298630136986301</v>
      </c>
      <c r="J11" s="58">
        <v>0</v>
      </c>
      <c r="K11" s="58">
        <v>9.3587945205479445E-2</v>
      </c>
      <c r="L11" s="58">
        <v>4.3287671232876711E-2</v>
      </c>
      <c r="M11" s="58">
        <v>0</v>
      </c>
      <c r="N11" s="66">
        <v>8.2191780821917804E-2</v>
      </c>
      <c r="O11" s="67">
        <v>4.1095890410958902E-2</v>
      </c>
      <c r="P11" s="66">
        <v>0.30136986301369867</v>
      </c>
      <c r="Q11" s="67">
        <v>2.0547945205479451E-2</v>
      </c>
      <c r="R11" s="130">
        <f t="shared" si="0"/>
        <v>6.0273972602739735E-2</v>
      </c>
      <c r="S11" s="130">
        <f t="shared" si="1"/>
        <v>4.10958904109589E-3</v>
      </c>
      <c r="T11" s="413">
        <f t="shared" si="2"/>
        <v>0.53440986301369864</v>
      </c>
      <c r="U11" s="35">
        <v>0.3292159668425626</v>
      </c>
      <c r="V11" s="44" t="s">
        <v>4</v>
      </c>
    </row>
    <row r="12" spans="1:22" s="35" customFormat="1">
      <c r="A12" s="44" t="s">
        <v>8</v>
      </c>
      <c r="B12" s="66">
        <v>9.9236986301369859E-2</v>
      </c>
      <c r="C12" s="58">
        <v>2.889452054794521E-2</v>
      </c>
      <c r="D12" s="58">
        <v>5.9520547945205476E-2</v>
      </c>
      <c r="E12" s="58"/>
      <c r="F12" s="58">
        <v>1.0821917808219178E-2</v>
      </c>
      <c r="G12" s="67"/>
      <c r="H12" s="66">
        <v>0.28650958904109597</v>
      </c>
      <c r="I12" s="58">
        <v>6.9476712328767121E-2</v>
      </c>
      <c r="J12" s="58">
        <v>0.1001027397260274</v>
      </c>
      <c r="K12" s="58">
        <v>3.5765753424657536E-2</v>
      </c>
      <c r="L12" s="58">
        <v>6.4931506849315077E-2</v>
      </c>
      <c r="M12" s="58">
        <v>1.6232876712328769E-2</v>
      </c>
      <c r="N12" s="66">
        <v>8.2191780821917804E-2</v>
      </c>
      <c r="O12" s="67">
        <v>3.8356164383561646E-2</v>
      </c>
      <c r="P12" s="66">
        <v>0.29041095890410962</v>
      </c>
      <c r="Q12" s="67">
        <v>8.2191780821917804E-2</v>
      </c>
      <c r="R12" s="130">
        <f t="shared" si="0"/>
        <v>5.8082191780821926E-2</v>
      </c>
      <c r="S12" s="130">
        <f t="shared" si="1"/>
        <v>1.643835616438356E-2</v>
      </c>
      <c r="T12" s="413">
        <f t="shared" si="2"/>
        <v>0.58081506849315079</v>
      </c>
      <c r="U12" s="35">
        <v>0.45293198896118192</v>
      </c>
      <c r="V12" s="44" t="s">
        <v>8</v>
      </c>
    </row>
    <row r="13" spans="1:22" s="35" customFormat="1">
      <c r="A13" s="44" t="s">
        <v>13</v>
      </c>
      <c r="B13" s="66">
        <v>0.10604325649442674</v>
      </c>
      <c r="C13" s="58">
        <v>7.4510817261692439E-2</v>
      </c>
      <c r="D13" s="58"/>
      <c r="E13" s="58">
        <v>2.2443017247497723E-2</v>
      </c>
      <c r="F13" s="58">
        <v>9.0894219852365767E-3</v>
      </c>
      <c r="G13" s="67"/>
      <c r="H13" s="66">
        <v>0.12444799141173792</v>
      </c>
      <c r="I13" s="58">
        <v>3.4786676733621472E-2</v>
      </c>
      <c r="J13" s="58">
        <v>6.4074814241605993E-2</v>
      </c>
      <c r="K13" s="58">
        <v>1.6721508623748858E-2</v>
      </c>
      <c r="L13" s="58">
        <v>8.8649918127616002E-3</v>
      </c>
      <c r="M13" s="58"/>
      <c r="N13" s="66">
        <v>0.12215086237488608</v>
      </c>
      <c r="O13" s="67">
        <v>4.1095890410958909E-2</v>
      </c>
      <c r="P13" s="66">
        <v>0.41095890410958907</v>
      </c>
      <c r="Q13" s="67">
        <v>0</v>
      </c>
      <c r="R13" s="130">
        <f t="shared" si="0"/>
        <v>8.2191780821917818E-2</v>
      </c>
      <c r="S13" s="130">
        <f t="shared" si="1"/>
        <v>0</v>
      </c>
      <c r="T13" s="413">
        <f t="shared" si="2"/>
        <v>0.47592978151392745</v>
      </c>
      <c r="U13" s="35">
        <v>0.44511901875414583</v>
      </c>
      <c r="V13" s="44" t="s">
        <v>13</v>
      </c>
    </row>
    <row r="14" spans="1:22" s="35" customFormat="1">
      <c r="A14" s="44" t="s">
        <v>11</v>
      </c>
      <c r="B14" s="66">
        <v>4.8300000000000003E-2</v>
      </c>
      <c r="C14" s="58">
        <v>1.83E-2</v>
      </c>
      <c r="D14" s="58">
        <v>0.02</v>
      </c>
      <c r="E14" s="58">
        <v>0.01</v>
      </c>
      <c r="F14" s="58">
        <v>0</v>
      </c>
      <c r="G14" s="67"/>
      <c r="H14" s="66">
        <v>0.12670000000000001</v>
      </c>
      <c r="I14" s="58">
        <v>3.6700000000000003E-2</v>
      </c>
      <c r="J14" s="58">
        <v>0.04</v>
      </c>
      <c r="K14" s="58">
        <v>0.03</v>
      </c>
      <c r="L14" s="58">
        <v>0.01</v>
      </c>
      <c r="M14" s="58">
        <v>0.01</v>
      </c>
      <c r="N14" s="66">
        <v>0.16438356164383561</v>
      </c>
      <c r="O14" s="67">
        <v>4.1095890410958902E-2</v>
      </c>
      <c r="P14" s="66">
        <v>0.41095890410958907</v>
      </c>
      <c r="Q14" s="67">
        <v>0</v>
      </c>
      <c r="R14" s="130">
        <f t="shared" si="0"/>
        <v>8.2191780821917818E-2</v>
      </c>
      <c r="S14" s="130">
        <f t="shared" si="1"/>
        <v>0</v>
      </c>
      <c r="T14" s="413">
        <f t="shared" si="2"/>
        <v>0.4626712328767123</v>
      </c>
      <c r="U14" s="35">
        <v>0.63057990461403379</v>
      </c>
      <c r="V14" s="44" t="s">
        <v>11</v>
      </c>
    </row>
    <row r="15" spans="1:22" s="35" customFormat="1">
      <c r="A15" s="44" t="s">
        <v>15</v>
      </c>
      <c r="B15" s="66">
        <v>3.6509645310425706E-2</v>
      </c>
      <c r="C15" s="58">
        <v>7.3019290620851404E-3</v>
      </c>
      <c r="D15" s="58">
        <v>1.8254822655212853E-2</v>
      </c>
      <c r="E15" s="58"/>
      <c r="F15" s="58">
        <v>1.0952893593127712E-2</v>
      </c>
      <c r="G15" s="67"/>
      <c r="H15" s="66">
        <v>7.0828711902225866E-2</v>
      </c>
      <c r="I15" s="58">
        <v>1.4603858124170281E-2</v>
      </c>
      <c r="J15" s="58">
        <v>3.6509645310425706E-2</v>
      </c>
      <c r="K15" s="58">
        <v>1.4603858124170282E-3</v>
      </c>
      <c r="L15" s="58">
        <v>1.0952893593127712E-2</v>
      </c>
      <c r="M15" s="58">
        <v>7.3019290620851404E-3</v>
      </c>
      <c r="N15" s="66">
        <v>0.16438356164383561</v>
      </c>
      <c r="O15" s="67">
        <v>5.4794520547945202E-2</v>
      </c>
      <c r="P15" s="66">
        <v>0.41095890410958902</v>
      </c>
      <c r="Q15" s="67">
        <v>8.2191780821917804E-2</v>
      </c>
      <c r="R15" s="130">
        <f t="shared" si="0"/>
        <v>8.2191780821917804E-2</v>
      </c>
      <c r="S15" s="130">
        <f t="shared" si="1"/>
        <v>1.643835616438356E-2</v>
      </c>
      <c r="T15" s="413">
        <f t="shared" si="2"/>
        <v>0.42514657639073372</v>
      </c>
      <c r="U15" s="35">
        <v>0.94639392705061365</v>
      </c>
      <c r="V15" s="44" t="s">
        <v>15</v>
      </c>
    </row>
    <row r="16" spans="1:22" s="35" customFormat="1">
      <c r="A16" s="44" t="s">
        <v>17</v>
      </c>
      <c r="B16" s="66">
        <v>2.5954449665801082E-2</v>
      </c>
      <c r="C16" s="58">
        <v>1.821917808219178E-2</v>
      </c>
      <c r="D16" s="58">
        <v>7.7352715836093025E-3</v>
      </c>
      <c r="E16" s="58"/>
      <c r="F16" s="58">
        <v>0</v>
      </c>
      <c r="G16" s="67"/>
      <c r="H16" s="66">
        <v>0.22642374979658114</v>
      </c>
      <c r="I16" s="58">
        <v>7.1835616438356176E-2</v>
      </c>
      <c r="J16" s="58">
        <v>7.1508681303430424E-2</v>
      </c>
      <c r="K16" s="58">
        <v>2.0613698630136987E-2</v>
      </c>
      <c r="L16" s="58">
        <v>6.246575342465753E-2</v>
      </c>
      <c r="M16" s="58"/>
      <c r="N16" s="66">
        <v>4.1095890410958902E-2</v>
      </c>
      <c r="O16" s="67">
        <v>3.8356164383561639E-2</v>
      </c>
      <c r="P16" s="66">
        <v>0.52054794520547942</v>
      </c>
      <c r="Q16" s="67">
        <v>0</v>
      </c>
      <c r="R16" s="130">
        <v>0.10410958904109588</v>
      </c>
      <c r="S16" s="130">
        <v>0</v>
      </c>
      <c r="T16" s="413">
        <f t="shared" si="2"/>
        <v>0.43593984329799862</v>
      </c>
      <c r="U16" s="35">
        <v>0.12059191352422056</v>
      </c>
      <c r="V16" s="44" t="s">
        <v>17</v>
      </c>
    </row>
    <row r="17" spans="1:22" s="35" customFormat="1">
      <c r="A17" s="44" t="s">
        <v>1</v>
      </c>
      <c r="B17" s="66">
        <v>6.6937499999999997E-2</v>
      </c>
      <c r="C17" s="58">
        <v>2.5000000000000001E-2</v>
      </c>
      <c r="D17" s="58"/>
      <c r="E17" s="58"/>
      <c r="F17" s="58">
        <v>4.1937500000000003E-2</v>
      </c>
      <c r="G17" s="67"/>
      <c r="H17" s="66">
        <v>0.11924999999999999</v>
      </c>
      <c r="I17" s="58">
        <v>2.5000000000000001E-2</v>
      </c>
      <c r="J17" s="58"/>
      <c r="K17" s="58"/>
      <c r="L17" s="58">
        <v>6.4249999999999988E-2</v>
      </c>
      <c r="M17" s="58">
        <v>0.03</v>
      </c>
      <c r="N17" s="66">
        <v>0</v>
      </c>
      <c r="O17" s="67">
        <v>3.8356164383561646E-2</v>
      </c>
      <c r="P17" s="66">
        <v>0.19178082191780824</v>
      </c>
      <c r="Q17" s="67">
        <v>7.6712328767123292E-2</v>
      </c>
      <c r="R17" s="130">
        <f t="shared" si="0"/>
        <v>3.8356164383561646E-2</v>
      </c>
      <c r="S17" s="130">
        <f t="shared" si="1"/>
        <v>1.5342465753424659E-2</v>
      </c>
      <c r="T17" s="413">
        <f t="shared" si="2"/>
        <v>0.27824229452054794</v>
      </c>
      <c r="U17" s="35">
        <v>0.27658406004521768</v>
      </c>
      <c r="V17" s="44" t="s">
        <v>1</v>
      </c>
    </row>
    <row r="18" spans="1:22" s="35" customFormat="1">
      <c r="A18" s="44" t="s">
        <v>7</v>
      </c>
      <c r="B18" s="66">
        <v>6.25E-2</v>
      </c>
      <c r="C18" s="58">
        <v>0.04</v>
      </c>
      <c r="D18" s="58">
        <v>2.2499999999999999E-2</v>
      </c>
      <c r="E18" s="58"/>
      <c r="F18" s="58">
        <v>0</v>
      </c>
      <c r="G18" s="67"/>
      <c r="H18" s="66">
        <v>0.18164383561643838</v>
      </c>
      <c r="I18" s="58">
        <v>7.0000000000000007E-2</v>
      </c>
      <c r="J18" s="58">
        <v>0.06</v>
      </c>
      <c r="K18" s="58">
        <v>1.4999999999999999E-2</v>
      </c>
      <c r="L18" s="58">
        <v>1.5000000000000003E-2</v>
      </c>
      <c r="M18" s="58">
        <v>2.1643835616438355E-2</v>
      </c>
      <c r="N18" s="66">
        <v>8.2191780821917804E-2</v>
      </c>
      <c r="O18" s="67">
        <v>8.2191780821917804E-2</v>
      </c>
      <c r="P18" s="66">
        <v>0.35616438356164382</v>
      </c>
      <c r="Q18" s="67">
        <v>0</v>
      </c>
      <c r="R18" s="130">
        <f t="shared" si="0"/>
        <v>7.1232876712328766E-2</v>
      </c>
      <c r="S18" s="130">
        <f t="shared" si="1"/>
        <v>0</v>
      </c>
      <c r="T18" s="413">
        <f t="shared" si="2"/>
        <v>0.47976027397260274</v>
      </c>
      <c r="U18" s="35">
        <v>0.64535088938381668</v>
      </c>
      <c r="V18" s="44" t="s">
        <v>7</v>
      </c>
    </row>
    <row r="19" spans="1:22" s="35" customFormat="1">
      <c r="A19" s="44" t="s">
        <v>5</v>
      </c>
      <c r="B19" s="66">
        <v>0.12294520547945205</v>
      </c>
      <c r="C19" s="58">
        <v>9.8458904109589032E-2</v>
      </c>
      <c r="D19" s="58">
        <v>1.0958904109589039E-2</v>
      </c>
      <c r="E19" s="58"/>
      <c r="F19" s="58">
        <v>1.3527397260273974E-2</v>
      </c>
      <c r="G19" s="67"/>
      <c r="H19" s="66">
        <v>0.16060410958904106</v>
      </c>
      <c r="I19" s="58">
        <v>5.1335616438356164E-2</v>
      </c>
      <c r="J19" s="58">
        <v>8.8835616438356163E-2</v>
      </c>
      <c r="K19" s="58">
        <v>4.1999999999999997E-3</v>
      </c>
      <c r="L19" s="58">
        <v>1.6232876712328769E-2</v>
      </c>
      <c r="M19" s="58"/>
      <c r="N19" s="66">
        <v>8.2191780821917804E-2</v>
      </c>
      <c r="O19" s="67">
        <v>8.2191780821917804E-2</v>
      </c>
      <c r="P19" s="66">
        <v>0.32602739726027402</v>
      </c>
      <c r="Q19" s="67">
        <v>0</v>
      </c>
      <c r="R19" s="130">
        <f t="shared" si="0"/>
        <v>6.5205479452054807E-2</v>
      </c>
      <c r="S19" s="130">
        <f t="shared" si="1"/>
        <v>0</v>
      </c>
      <c r="T19" s="413">
        <f t="shared" si="2"/>
        <v>0.51313835616438352</v>
      </c>
      <c r="U19" s="35">
        <v>0.33787256432304202</v>
      </c>
      <c r="V19" s="44" t="s">
        <v>5</v>
      </c>
    </row>
    <row r="20" spans="1:22" s="35" customFormat="1">
      <c r="A20" s="44" t="s">
        <v>19</v>
      </c>
      <c r="B20" s="604">
        <v>0.13</v>
      </c>
      <c r="C20" s="58">
        <v>0.13</v>
      </c>
      <c r="D20" s="58"/>
      <c r="E20" s="58"/>
      <c r="F20" s="58">
        <v>0</v>
      </c>
      <c r="G20" s="67"/>
      <c r="H20" s="604">
        <v>0.17963333333333331</v>
      </c>
      <c r="I20" s="58"/>
      <c r="J20" s="58">
        <v>0.09</v>
      </c>
      <c r="K20" s="58">
        <v>6.3E-3</v>
      </c>
      <c r="L20" s="58">
        <v>8.3333333333333329E-2</v>
      </c>
      <c r="M20" s="58"/>
      <c r="N20" s="66">
        <v>0.16438356164383561</v>
      </c>
      <c r="O20" s="67">
        <v>8.2191780821917804E-2</v>
      </c>
      <c r="P20" s="66">
        <v>0.61643835616438358</v>
      </c>
      <c r="Q20" s="67">
        <v>0</v>
      </c>
      <c r="R20" s="130">
        <f t="shared" si="0"/>
        <v>0.12328767123287672</v>
      </c>
      <c r="S20" s="130">
        <f t="shared" si="1"/>
        <v>0</v>
      </c>
      <c r="T20" s="413">
        <f t="shared" si="2"/>
        <v>0.67949634703196349</v>
      </c>
      <c r="U20" s="35">
        <v>0.44358024210709468</v>
      </c>
      <c r="V20" s="44" t="s">
        <v>19</v>
      </c>
    </row>
    <row r="21" spans="1:22" s="35" customFormat="1">
      <c r="A21" s="44" t="s">
        <v>6</v>
      </c>
      <c r="B21" s="66">
        <v>9.7397260273972594E-2</v>
      </c>
      <c r="C21" s="58">
        <v>9.7397260273972594E-2</v>
      </c>
      <c r="D21" s="58"/>
      <c r="E21" s="58"/>
      <c r="F21" s="58">
        <v>0</v>
      </c>
      <c r="G21" s="67"/>
      <c r="H21" s="66">
        <v>0.1623287671232877</v>
      </c>
      <c r="I21" s="58">
        <v>0.15150684931506853</v>
      </c>
      <c r="J21" s="58"/>
      <c r="K21" s="58"/>
      <c r="L21" s="58">
        <v>0</v>
      </c>
      <c r="M21" s="58">
        <v>1.0821917808219178E-2</v>
      </c>
      <c r="N21" s="66">
        <v>8.2191780821917804E-2</v>
      </c>
      <c r="O21" s="67">
        <v>3.287671232876712E-2</v>
      </c>
      <c r="P21" s="66">
        <v>0.20547945205479454</v>
      </c>
      <c r="Q21" s="67">
        <v>0.12328767123287672</v>
      </c>
      <c r="R21" s="130">
        <f t="shared" si="0"/>
        <v>4.1095890410958909E-2</v>
      </c>
      <c r="S21" s="130">
        <f t="shared" si="1"/>
        <v>2.4657534246575345E-2</v>
      </c>
      <c r="T21" s="413">
        <f t="shared" si="2"/>
        <v>0.44054794520547946</v>
      </c>
      <c r="U21" s="35">
        <v>0.68164021381151541</v>
      </c>
      <c r="V21" s="44" t="s">
        <v>6</v>
      </c>
    </row>
    <row r="22" spans="1:22" s="35" customFormat="1">
      <c r="A22" s="44" t="s">
        <v>9</v>
      </c>
      <c r="B22" s="66">
        <v>6.4498630136986312E-2</v>
      </c>
      <c r="C22" s="58">
        <v>3.1058904109589044E-2</v>
      </c>
      <c r="D22" s="58">
        <v>3.2898630136986302E-2</v>
      </c>
      <c r="E22" s="58"/>
      <c r="F22" s="58">
        <v>0</v>
      </c>
      <c r="G22" s="67">
        <v>5.4109589041095895E-4</v>
      </c>
      <c r="H22" s="66">
        <v>0.1773712328767123</v>
      </c>
      <c r="I22" s="58">
        <v>7.6835616438356166E-2</v>
      </c>
      <c r="J22" s="58">
        <v>7.6727397260273972E-2</v>
      </c>
      <c r="K22" s="58">
        <v>1.2986301369863014E-2</v>
      </c>
      <c r="L22" s="58">
        <v>0</v>
      </c>
      <c r="M22" s="58">
        <v>1.0821917808219178E-2</v>
      </c>
      <c r="N22" s="66">
        <v>8.2191780821917804E-2</v>
      </c>
      <c r="O22" s="67">
        <v>4.9315068493150691E-2</v>
      </c>
      <c r="P22" s="66">
        <v>0.31506849315068491</v>
      </c>
      <c r="Q22" s="67">
        <v>7.6712328767123278E-2</v>
      </c>
      <c r="R22" s="130">
        <f t="shared" si="0"/>
        <v>6.3013698630136977E-2</v>
      </c>
      <c r="S22" s="130">
        <f t="shared" si="1"/>
        <v>1.5342465753424656E-2</v>
      </c>
      <c r="T22" s="413">
        <f t="shared" si="2"/>
        <v>0.45173287671232876</v>
      </c>
      <c r="U22" s="35">
        <v>0.18435967783275503</v>
      </c>
      <c r="V22" s="44" t="s">
        <v>9</v>
      </c>
    </row>
    <row r="23" spans="1:22" s="35" customFormat="1">
      <c r="A23" s="44" t="s">
        <v>12</v>
      </c>
      <c r="B23" s="66">
        <v>9.2499999999999999E-2</v>
      </c>
      <c r="C23" s="58">
        <v>6.25E-2</v>
      </c>
      <c r="D23" s="58">
        <v>0.03</v>
      </c>
      <c r="E23" s="58"/>
      <c r="F23" s="58">
        <v>0</v>
      </c>
      <c r="G23" s="67"/>
      <c r="H23" s="66">
        <v>0.1525</v>
      </c>
      <c r="I23" s="58">
        <v>6.7500000000000004E-2</v>
      </c>
      <c r="J23" s="58">
        <v>7.4999999999999997E-2</v>
      </c>
      <c r="K23" s="58"/>
      <c r="L23" s="58">
        <v>0</v>
      </c>
      <c r="M23" s="58">
        <v>0.01</v>
      </c>
      <c r="N23" s="66">
        <v>4.1095890410958909E-2</v>
      </c>
      <c r="O23" s="67">
        <v>6.5753424657534254E-2</v>
      </c>
      <c r="P23" s="66">
        <v>0.41095890410958907</v>
      </c>
      <c r="Q23" s="67">
        <v>0</v>
      </c>
      <c r="R23" s="130">
        <f t="shared" si="0"/>
        <v>8.2191780821917818E-2</v>
      </c>
      <c r="S23" s="130">
        <f t="shared" si="1"/>
        <v>0</v>
      </c>
      <c r="T23" s="413">
        <f t="shared" si="2"/>
        <v>0.43404109589041096</v>
      </c>
      <c r="U23" s="35">
        <v>0.34029704617217182</v>
      </c>
      <c r="V23" s="44" t="s">
        <v>12</v>
      </c>
    </row>
    <row r="24" spans="1:22" s="35" customFormat="1">
      <c r="A24" s="44" t="s">
        <v>67</v>
      </c>
      <c r="B24" s="66">
        <v>4.5308415327465018E-2</v>
      </c>
      <c r="C24" s="58">
        <v>3.6607427747120828E-2</v>
      </c>
      <c r="D24" s="58">
        <v>8.7009875803441897E-3</v>
      </c>
      <c r="E24" s="58"/>
      <c r="F24" s="58">
        <v>0</v>
      </c>
      <c r="G24" s="67"/>
      <c r="H24" s="66">
        <v>7.3214855494241657E-2</v>
      </c>
      <c r="I24" s="58">
        <v>7.3214855494241657E-2</v>
      </c>
      <c r="J24" s="58"/>
      <c r="K24" s="58"/>
      <c r="L24" s="58">
        <v>0</v>
      </c>
      <c r="M24" s="58"/>
      <c r="N24" s="66">
        <v>0</v>
      </c>
      <c r="O24" s="67">
        <v>3.8356164383561646E-2</v>
      </c>
      <c r="P24" s="66">
        <v>0.22739726027397264</v>
      </c>
      <c r="Q24" s="67"/>
      <c r="R24" s="130">
        <f t="shared" si="0"/>
        <v>4.5479452054794527E-2</v>
      </c>
      <c r="S24" s="130">
        <f t="shared" si="1"/>
        <v>0</v>
      </c>
      <c r="T24" s="413">
        <f t="shared" si="2"/>
        <v>0.20235888726006285</v>
      </c>
      <c r="U24" s="35">
        <v>0.11912139799483637</v>
      </c>
      <c r="V24" s="44" t="s">
        <v>67</v>
      </c>
    </row>
    <row r="25" spans="1:22" s="35" customFormat="1">
      <c r="A25" s="44" t="s">
        <v>14</v>
      </c>
      <c r="B25" s="66">
        <v>0.19625000000000004</v>
      </c>
      <c r="C25" s="58">
        <v>0.15</v>
      </c>
      <c r="D25" s="58">
        <v>4.4999999999999998E-2</v>
      </c>
      <c r="E25" s="58"/>
      <c r="F25" s="58">
        <v>1.25E-3</v>
      </c>
      <c r="G25" s="67"/>
      <c r="H25" s="66">
        <v>0.19525000000000003</v>
      </c>
      <c r="I25" s="58">
        <v>7.4999999999999997E-2</v>
      </c>
      <c r="J25" s="58">
        <v>0.05</v>
      </c>
      <c r="K25" s="58">
        <v>6.9000000000000006E-2</v>
      </c>
      <c r="L25" s="58">
        <v>1.25E-3</v>
      </c>
      <c r="M25" s="58"/>
      <c r="N25" s="66">
        <v>8.2191780821917804E-2</v>
      </c>
      <c r="O25" s="67">
        <v>5.7534246575342472E-2</v>
      </c>
      <c r="P25" s="66">
        <v>0.49041095890410963</v>
      </c>
      <c r="Q25" s="67">
        <v>0</v>
      </c>
      <c r="R25" s="130">
        <f t="shared" si="0"/>
        <v>9.808219178082192E-2</v>
      </c>
      <c r="S25" s="130">
        <f t="shared" si="1"/>
        <v>0</v>
      </c>
      <c r="T25" s="413">
        <f t="shared" si="2"/>
        <v>0.62930821917808233</v>
      </c>
      <c r="U25" s="35">
        <v>0.21464504808425572</v>
      </c>
      <c r="V25" s="44" t="s">
        <v>14</v>
      </c>
    </row>
    <row r="26" spans="1:22" s="35" customFormat="1">
      <c r="A26" s="45" t="s">
        <v>10</v>
      </c>
      <c r="B26" s="68">
        <v>6.0000000000000012E-2</v>
      </c>
      <c r="C26" s="60">
        <v>0.04</v>
      </c>
      <c r="D26" s="60"/>
      <c r="E26" s="60">
        <v>5.0000000000000001E-3</v>
      </c>
      <c r="F26" s="60">
        <v>1.0000000000000002E-2</v>
      </c>
      <c r="G26" s="69">
        <v>5.0000000000000001E-3</v>
      </c>
      <c r="H26" s="68">
        <v>0.157525</v>
      </c>
      <c r="I26" s="60">
        <v>9.0000000000000011E-2</v>
      </c>
      <c r="J26" s="60"/>
      <c r="K26" s="60">
        <v>2.7525000000000001E-2</v>
      </c>
      <c r="L26" s="60">
        <v>0.02</v>
      </c>
      <c r="M26" s="60">
        <v>0.02</v>
      </c>
      <c r="N26" s="68">
        <v>8.2191780821917804E-2</v>
      </c>
      <c r="O26" s="69">
        <v>5.2054794520547946E-2</v>
      </c>
      <c r="P26" s="68">
        <v>0.41095890410958902</v>
      </c>
      <c r="Q26" s="69">
        <v>0</v>
      </c>
      <c r="R26" s="131">
        <f t="shared" si="0"/>
        <v>8.2191780821917804E-2</v>
      </c>
      <c r="S26" s="131">
        <f t="shared" si="1"/>
        <v>0</v>
      </c>
      <c r="T26" s="413">
        <f t="shared" si="2"/>
        <v>0.43396335616438353</v>
      </c>
      <c r="U26" s="35">
        <v>0.26986930456222996</v>
      </c>
      <c r="V26" s="45" t="s">
        <v>10</v>
      </c>
    </row>
    <row r="27" spans="1:22" s="35" customFormat="1"/>
    <row r="28" spans="1:22">
      <c r="V28">
        <f>+CORREL(T7:T26,U7:U26)</f>
        <v>0.11744452155009694</v>
      </c>
    </row>
    <row r="29" spans="1:22" ht="18.75">
      <c r="A29" s="33" t="s">
        <v>315</v>
      </c>
    </row>
    <row r="30" spans="1:22" ht="15" customHeight="1">
      <c r="L30" s="118"/>
      <c r="M30" s="41"/>
      <c r="N30" s="495" t="s">
        <v>69</v>
      </c>
      <c r="O30" s="497" t="s">
        <v>70</v>
      </c>
      <c r="P30" s="498"/>
      <c r="Q30" s="497" t="s">
        <v>71</v>
      </c>
      <c r="R30" s="498"/>
      <c r="S30" s="42"/>
    </row>
    <row r="31" spans="1:22" ht="25.5">
      <c r="L31" s="118"/>
      <c r="M31" s="38"/>
      <c r="N31" s="496"/>
      <c r="O31" s="62" t="s">
        <v>86</v>
      </c>
      <c r="P31" s="63" t="s">
        <v>81</v>
      </c>
      <c r="Q31" s="62" t="s">
        <v>84</v>
      </c>
      <c r="R31" s="63" t="s">
        <v>85</v>
      </c>
      <c r="S31" s="40" t="s">
        <v>87</v>
      </c>
    </row>
    <row r="32" spans="1:22">
      <c r="M32" s="43" t="s">
        <v>18</v>
      </c>
      <c r="N32" s="26">
        <v>0.48157534246575345</v>
      </c>
      <c r="O32" s="70">
        <v>8.2191780821917804E-2</v>
      </c>
      <c r="P32" s="30">
        <v>3.8356164383561646E-2</v>
      </c>
      <c r="Q32" s="74">
        <v>8.2191780821917804E-2</v>
      </c>
      <c r="R32" s="75">
        <v>3.287671232876712E-2</v>
      </c>
      <c r="S32" s="26">
        <v>0.71719178082191803</v>
      </c>
    </row>
    <row r="33" spans="13:19">
      <c r="M33" s="44" t="s">
        <v>2</v>
      </c>
      <c r="N33" s="27">
        <v>0.46750684931506853</v>
      </c>
      <c r="O33" s="71">
        <v>8.2191780821917804E-2</v>
      </c>
      <c r="P33" s="31">
        <v>0.1095890410958904</v>
      </c>
      <c r="Q33" s="76">
        <v>3.1561643835616437E-2</v>
      </c>
      <c r="R33" s="77">
        <v>2.3013698630136987E-2</v>
      </c>
      <c r="S33" s="27">
        <v>0.71386301369863026</v>
      </c>
    </row>
    <row r="34" spans="13:19">
      <c r="M34" s="44" t="s">
        <v>19</v>
      </c>
      <c r="N34" s="27">
        <v>0.30963333333333332</v>
      </c>
      <c r="O34" s="71">
        <v>0.16438356164383561</v>
      </c>
      <c r="P34" s="31">
        <v>8.2191780821917804E-2</v>
      </c>
      <c r="Q34" s="76">
        <v>0.12328767123287672</v>
      </c>
      <c r="R34" s="77">
        <v>0</v>
      </c>
      <c r="S34" s="27">
        <v>0.67949634703196349</v>
      </c>
    </row>
    <row r="35" spans="13:19">
      <c r="M35" s="44" t="s">
        <v>14</v>
      </c>
      <c r="N35" s="27">
        <v>0.39150000000000007</v>
      </c>
      <c r="O35" s="71">
        <v>8.2191780821917804E-2</v>
      </c>
      <c r="P35" s="31">
        <v>5.7534246575342472E-2</v>
      </c>
      <c r="Q35" s="76">
        <v>9.808219178082192E-2</v>
      </c>
      <c r="R35" s="77">
        <v>0</v>
      </c>
      <c r="S35" s="27">
        <v>0.62930821917808222</v>
      </c>
    </row>
    <row r="36" spans="13:19">
      <c r="M36" s="44" t="s">
        <v>20</v>
      </c>
      <c r="N36" s="27">
        <v>0.2742</v>
      </c>
      <c r="O36" s="71">
        <v>0.16438356164383561</v>
      </c>
      <c r="P36" s="31">
        <v>5.4794520547945202E-2</v>
      </c>
      <c r="Q36" s="76">
        <v>8.2191780821917804E-2</v>
      </c>
      <c r="R36" s="77">
        <v>4.9315068493150691E-2</v>
      </c>
      <c r="S36" s="27">
        <v>0.62488493150684932</v>
      </c>
    </row>
    <row r="37" spans="13:19">
      <c r="M37" s="44" t="s">
        <v>8</v>
      </c>
      <c r="N37" s="27">
        <v>0.38574657534246581</v>
      </c>
      <c r="O37" s="71">
        <v>8.2191780821917804E-2</v>
      </c>
      <c r="P37" s="31">
        <v>3.8356164383561646E-2</v>
      </c>
      <c r="Q37" s="76">
        <v>5.8082191780821926E-2</v>
      </c>
      <c r="R37" s="77">
        <v>1.643835616438356E-2</v>
      </c>
      <c r="S37" s="27">
        <v>0.58081506849315079</v>
      </c>
    </row>
    <row r="38" spans="13:19">
      <c r="M38" s="44" t="s">
        <v>4</v>
      </c>
      <c r="N38" s="148">
        <v>0.3467386301369863</v>
      </c>
      <c r="O38" s="71">
        <v>8.2191780821917804E-2</v>
      </c>
      <c r="P38" s="31">
        <v>4.1095890410958902E-2</v>
      </c>
      <c r="Q38" s="76">
        <v>6.0273972602739735E-2</v>
      </c>
      <c r="R38" s="77">
        <v>4.10958904109589E-3</v>
      </c>
      <c r="S38" s="27">
        <v>0.53440986301369864</v>
      </c>
    </row>
    <row r="39" spans="13:19">
      <c r="M39" s="44" t="s">
        <v>5</v>
      </c>
      <c r="N39" s="27">
        <v>0.28354931506849312</v>
      </c>
      <c r="O39" s="71">
        <v>8.2191780821917804E-2</v>
      </c>
      <c r="P39" s="31">
        <v>8.2191780821917804E-2</v>
      </c>
      <c r="Q39" s="76">
        <v>6.5205479452054807E-2</v>
      </c>
      <c r="R39" s="77">
        <v>0</v>
      </c>
      <c r="S39" s="27">
        <v>0.51313835616438352</v>
      </c>
    </row>
    <row r="40" spans="13:19">
      <c r="M40" s="417" t="s">
        <v>124</v>
      </c>
      <c r="N40" s="257">
        <v>0.27277666735462025</v>
      </c>
      <c r="O40" s="418">
        <v>8.4189734899566188E-2</v>
      </c>
      <c r="P40" s="419">
        <v>5.3972602739726025E-2</v>
      </c>
      <c r="Q40" s="418">
        <v>7.2865753424657537E-2</v>
      </c>
      <c r="R40" s="419">
        <v>1.0698630136986301E-2</v>
      </c>
      <c r="S40" s="257">
        <v>0.4945033885555562</v>
      </c>
    </row>
    <row r="41" spans="13:19">
      <c r="M41" s="44" t="s">
        <v>7</v>
      </c>
      <c r="N41" s="27">
        <v>0.24414383561643838</v>
      </c>
      <c r="O41" s="71">
        <v>8.2191780821917804E-2</v>
      </c>
      <c r="P41" s="31">
        <v>8.2191780821917804E-2</v>
      </c>
      <c r="Q41" s="76">
        <v>7.1232876712328766E-2</v>
      </c>
      <c r="R41" s="77">
        <v>0</v>
      </c>
      <c r="S41" s="27">
        <v>0.47976027397260274</v>
      </c>
    </row>
    <row r="42" spans="13:19">
      <c r="M42" s="44" t="s">
        <v>13</v>
      </c>
      <c r="N42" s="27">
        <v>0.23049124790616465</v>
      </c>
      <c r="O42" s="71">
        <v>0.12215086237488608</v>
      </c>
      <c r="P42" s="31">
        <v>4.1095890410958909E-2</v>
      </c>
      <c r="Q42" s="76">
        <v>8.2191780821917818E-2</v>
      </c>
      <c r="R42" s="77">
        <v>0</v>
      </c>
      <c r="S42" s="27">
        <v>0.47592978151392745</v>
      </c>
    </row>
    <row r="43" spans="13:19">
      <c r="M43" s="44" t="s">
        <v>11</v>
      </c>
      <c r="N43" s="27">
        <v>0.17500000000000002</v>
      </c>
      <c r="O43" s="71">
        <v>0.16438356164383561</v>
      </c>
      <c r="P43" s="31">
        <v>4.1095890410958902E-2</v>
      </c>
      <c r="Q43" s="76">
        <v>8.2191780821917818E-2</v>
      </c>
      <c r="R43" s="77">
        <v>0</v>
      </c>
      <c r="S43" s="27">
        <v>0.46267123287671236</v>
      </c>
    </row>
    <row r="44" spans="13:19">
      <c r="M44" s="44" t="s">
        <v>9</v>
      </c>
      <c r="N44" s="27">
        <v>0.24186986301369862</v>
      </c>
      <c r="O44" s="71">
        <v>8.2191780821917804E-2</v>
      </c>
      <c r="P44" s="31">
        <v>4.9315068493150691E-2</v>
      </c>
      <c r="Q44" s="76">
        <v>6.3013698630136977E-2</v>
      </c>
      <c r="R44" s="77">
        <v>1.5342465753424656E-2</v>
      </c>
      <c r="S44" s="27">
        <v>0.45173287671232876</v>
      </c>
    </row>
    <row r="45" spans="13:19">
      <c r="M45" s="44" t="s">
        <v>6</v>
      </c>
      <c r="N45" s="27">
        <v>0.25972602739726031</v>
      </c>
      <c r="O45" s="71">
        <v>8.2191780821917804E-2</v>
      </c>
      <c r="P45" s="31">
        <v>3.287671232876712E-2</v>
      </c>
      <c r="Q45" s="76">
        <v>4.1095890410958909E-2</v>
      </c>
      <c r="R45" s="77">
        <v>2.4657534246575345E-2</v>
      </c>
      <c r="S45" s="27">
        <v>0.44054794520547946</v>
      </c>
    </row>
    <row r="46" spans="13:19">
      <c r="M46" s="44" t="s">
        <v>17</v>
      </c>
      <c r="N46" s="27">
        <v>0.25237819946238221</v>
      </c>
      <c r="O46" s="71">
        <v>4.1095890410958902E-2</v>
      </c>
      <c r="P46" s="31">
        <v>3.8356164383561639E-2</v>
      </c>
      <c r="Q46" s="76">
        <v>0.10410958904109588</v>
      </c>
      <c r="R46" s="77">
        <v>0</v>
      </c>
      <c r="S46" s="27">
        <v>0.43593984329799862</v>
      </c>
    </row>
    <row r="47" spans="13:19">
      <c r="M47" s="44" t="s">
        <v>12</v>
      </c>
      <c r="N47" s="27">
        <v>0.245</v>
      </c>
      <c r="O47" s="71">
        <v>4.1095890410958909E-2</v>
      </c>
      <c r="P47" s="31">
        <v>6.5753424657534254E-2</v>
      </c>
      <c r="Q47" s="76">
        <v>8.2191780821917818E-2</v>
      </c>
      <c r="R47" s="77">
        <v>0</v>
      </c>
      <c r="S47" s="27">
        <v>0.43404109589041096</v>
      </c>
    </row>
    <row r="48" spans="13:19">
      <c r="M48" s="44" t="s">
        <v>10</v>
      </c>
      <c r="N48" s="27">
        <v>0.21752500000000002</v>
      </c>
      <c r="O48" s="71">
        <v>8.2191780821917804E-2</v>
      </c>
      <c r="P48" s="31">
        <v>5.2054794520547946E-2</v>
      </c>
      <c r="Q48" s="76">
        <v>8.2191780821917804E-2</v>
      </c>
      <c r="R48" s="77">
        <v>0</v>
      </c>
      <c r="S48" s="27">
        <v>0.43396335616438358</v>
      </c>
    </row>
    <row r="49" spans="7:20">
      <c r="M49" s="44" t="s">
        <v>15</v>
      </c>
      <c r="N49" s="27">
        <v>0.10733835721265157</v>
      </c>
      <c r="O49" s="71">
        <v>0.16438356164383561</v>
      </c>
      <c r="P49" s="31">
        <v>5.4794520547945202E-2</v>
      </c>
      <c r="Q49" s="76">
        <v>8.2191780821917804E-2</v>
      </c>
      <c r="R49" s="77">
        <v>1.643835616438356E-2</v>
      </c>
      <c r="S49" s="27">
        <v>0.42514657639073372</v>
      </c>
    </row>
    <row r="50" spans="7:20">
      <c r="M50" s="44" t="s">
        <v>16</v>
      </c>
      <c r="N50" s="27">
        <v>0.2369</v>
      </c>
      <c r="O50" s="71">
        <v>0</v>
      </c>
      <c r="P50" s="31">
        <v>4.1095890410958902E-2</v>
      </c>
      <c r="Q50" s="76">
        <v>8.2191780821917804E-2</v>
      </c>
      <c r="R50" s="77">
        <v>1.643835616438356E-2</v>
      </c>
      <c r="S50" s="27">
        <v>0.37662602739726025</v>
      </c>
    </row>
    <row r="51" spans="7:20">
      <c r="M51" s="45" t="s">
        <v>1</v>
      </c>
      <c r="N51" s="46">
        <v>0.18618750000000001</v>
      </c>
      <c r="O51" s="72">
        <v>0</v>
      </c>
      <c r="P51" s="73">
        <v>3.8356164383561646E-2</v>
      </c>
      <c r="Q51" s="78">
        <v>3.8356164383561646E-2</v>
      </c>
      <c r="R51" s="79">
        <v>1.5342465753424659E-2</v>
      </c>
      <c r="S51" s="46">
        <v>0.27824229452054799</v>
      </c>
    </row>
    <row r="52" spans="7:20">
      <c r="G52" s="15"/>
      <c r="M52" s="44" t="s">
        <v>67</v>
      </c>
      <c r="N52" s="27">
        <v>0.11852327082170667</v>
      </c>
      <c r="O52" s="27">
        <v>0</v>
      </c>
      <c r="P52" s="27">
        <v>3.8356164383561646E-2</v>
      </c>
      <c r="Q52" s="148">
        <v>4.5479452054794527E-2</v>
      </c>
      <c r="R52" s="148">
        <v>0</v>
      </c>
      <c r="S52" s="27">
        <v>0.20235888726006285</v>
      </c>
      <c r="T52" s="5">
        <f>+N52/S52</f>
        <v>0.58570825539965399</v>
      </c>
    </row>
    <row r="55" spans="7:20">
      <c r="M55" s="41"/>
      <c r="N55" s="495" t="s">
        <v>69</v>
      </c>
      <c r="O55" s="497" t="s">
        <v>70</v>
      </c>
      <c r="P55" s="498"/>
      <c r="Q55" s="497" t="s">
        <v>71</v>
      </c>
      <c r="R55" s="498"/>
      <c r="S55" s="42"/>
    </row>
    <row r="56" spans="7:20" ht="25.5">
      <c r="M56" s="38"/>
      <c r="N56" s="496"/>
      <c r="O56" s="247" t="s">
        <v>86</v>
      </c>
      <c r="P56" s="243" t="s">
        <v>81</v>
      </c>
      <c r="Q56" s="247" t="s">
        <v>84</v>
      </c>
      <c r="R56" s="243" t="s">
        <v>85</v>
      </c>
      <c r="S56" s="248" t="s">
        <v>87</v>
      </c>
    </row>
    <row r="57" spans="7:20">
      <c r="M57" s="43" t="s">
        <v>20</v>
      </c>
      <c r="N57" s="151">
        <v>0.43880078743264511</v>
      </c>
      <c r="O57" s="151">
        <v>0.2630621308909476</v>
      </c>
      <c r="P57" s="151">
        <v>8.76873769636492E-2</v>
      </c>
      <c r="Q57" s="262">
        <v>0.1315310654454738</v>
      </c>
      <c r="R57" s="262">
        <v>7.8918639267284291E-2</v>
      </c>
      <c r="S57" s="26">
        <f t="shared" ref="S57:S76" si="3">+S32/$S32</f>
        <v>1</v>
      </c>
    </row>
    <row r="58" spans="7:20">
      <c r="M58" s="44" t="s">
        <v>6</v>
      </c>
      <c r="N58" s="151">
        <v>0.58955223880597019</v>
      </c>
      <c r="O58" s="151">
        <v>0.18656716417910446</v>
      </c>
      <c r="P58" s="151">
        <v>7.4626865671641784E-2</v>
      </c>
      <c r="Q58" s="262">
        <v>9.3283582089552244E-2</v>
      </c>
      <c r="R58" s="262">
        <v>5.5970149253731345E-2</v>
      </c>
      <c r="S58" s="26">
        <f t="shared" si="3"/>
        <v>1</v>
      </c>
    </row>
    <row r="59" spans="7:20">
      <c r="M59" s="44" t="s">
        <v>1</v>
      </c>
      <c r="N59" s="151">
        <v>0.66915599700911099</v>
      </c>
      <c r="O59" s="151">
        <v>0</v>
      </c>
      <c r="P59" s="255">
        <v>0.13785166791287035</v>
      </c>
      <c r="Q59" s="263">
        <v>0.13785166791287035</v>
      </c>
      <c r="R59" s="262">
        <v>5.5140667165148143E-2</v>
      </c>
      <c r="S59" s="26">
        <f t="shared" si="3"/>
        <v>1</v>
      </c>
    </row>
    <row r="60" spans="7:20">
      <c r="M60" s="44" t="s">
        <v>18</v>
      </c>
      <c r="N60" s="151">
        <v>0.67147359373507765</v>
      </c>
      <c r="O60" s="151">
        <v>0.11460223474357746</v>
      </c>
      <c r="P60" s="151">
        <v>5.3481042880336151E-2</v>
      </c>
      <c r="Q60" s="262">
        <v>0.11460223474357746</v>
      </c>
      <c r="R60" s="262">
        <v>4.5840893897430984E-2</v>
      </c>
      <c r="S60" s="26">
        <f t="shared" si="3"/>
        <v>1</v>
      </c>
    </row>
    <row r="61" spans="7:20">
      <c r="M61" s="44" t="s">
        <v>16</v>
      </c>
      <c r="N61" s="151">
        <v>0.62900591771933212</v>
      </c>
      <c r="O61" s="151">
        <v>0</v>
      </c>
      <c r="P61" s="151">
        <v>0.10911590655313763</v>
      </c>
      <c r="Q61" s="262">
        <v>0.21823181310627526</v>
      </c>
      <c r="R61" s="262">
        <v>4.3646362621255048E-2</v>
      </c>
      <c r="S61" s="26">
        <f t="shared" si="3"/>
        <v>1</v>
      </c>
    </row>
    <row r="62" spans="7:20">
      <c r="M62" s="44" t="s">
        <v>15</v>
      </c>
      <c r="N62" s="151">
        <v>0.25247376592773396</v>
      </c>
      <c r="O62" s="151">
        <v>0.38665150038220658</v>
      </c>
      <c r="P62" s="151">
        <v>0.12888383346073554</v>
      </c>
      <c r="Q62" s="262">
        <v>0.19332575019110329</v>
      </c>
      <c r="R62" s="262">
        <v>3.8665150038220658E-2</v>
      </c>
      <c r="S62" s="26">
        <f t="shared" si="3"/>
        <v>1</v>
      </c>
    </row>
    <row r="63" spans="7:20">
      <c r="M63" s="44" t="s">
        <v>9</v>
      </c>
      <c r="N63" s="151">
        <v>0.53542674328688611</v>
      </c>
      <c r="O63" s="151">
        <v>0.18194775067093233</v>
      </c>
      <c r="P63" s="151">
        <v>0.10916865040255941</v>
      </c>
      <c r="Q63" s="262">
        <v>0.13949327551438143</v>
      </c>
      <c r="R63" s="262">
        <v>3.39635801252407E-2</v>
      </c>
      <c r="S63" s="26">
        <f t="shared" si="3"/>
        <v>1</v>
      </c>
    </row>
    <row r="64" spans="7:20">
      <c r="M64" s="44" t="s">
        <v>2</v>
      </c>
      <c r="N64" s="151">
        <v>0.65489714461160575</v>
      </c>
      <c r="O64" s="151">
        <v>0.11513662879950873</v>
      </c>
      <c r="P64" s="151">
        <v>0.15351550506601164</v>
      </c>
      <c r="Q64" s="262">
        <v>4.4212465459011349E-2</v>
      </c>
      <c r="R64" s="262">
        <v>3.2238256063862443E-2</v>
      </c>
      <c r="S64" s="26">
        <f t="shared" si="3"/>
        <v>1</v>
      </c>
    </row>
    <row r="65" spans="3:19">
      <c r="M65" s="44" t="s">
        <v>8</v>
      </c>
      <c r="N65" s="151">
        <v>0.664146982865364</v>
      </c>
      <c r="O65" s="151">
        <v>0.14151110272526796</v>
      </c>
      <c r="P65" s="151">
        <v>6.6038514605125054E-2</v>
      </c>
      <c r="Q65" s="262">
        <v>0.10000117925918937</v>
      </c>
      <c r="R65" s="262">
        <v>2.8302220545053589E-2</v>
      </c>
      <c r="S65" s="26">
        <f t="shared" si="3"/>
        <v>1</v>
      </c>
    </row>
    <row r="66" spans="3:19">
      <c r="M66" s="2" t="s">
        <v>124</v>
      </c>
      <c r="N66" s="151">
        <f>+AVERAGE(N46:N65)</f>
        <v>0.40429909368065414</v>
      </c>
      <c r="O66" s="151">
        <f>+AVERAGE(O46:O65)</f>
        <v>0.10739035222995102</v>
      </c>
      <c r="P66" s="151">
        <f>+AVERAGE(P46:P65)</f>
        <v>7.8071030425233612E-2</v>
      </c>
      <c r="Q66" s="262">
        <f>+AVERAGE(Q46:Q65)</f>
        <v>0.10557783515553483</v>
      </c>
      <c r="R66" s="262">
        <f>+AVERAGE(R46:R65)</f>
        <v>2.8806568566213685E-2</v>
      </c>
      <c r="S66" s="26">
        <f t="shared" si="3"/>
        <v>1</v>
      </c>
    </row>
    <row r="67" spans="3:19">
      <c r="C67">
        <f>0.49/0.76</f>
        <v>0.64473684210526316</v>
      </c>
      <c r="M67" s="44" t="s">
        <v>4</v>
      </c>
      <c r="N67" s="151">
        <v>0.64882528211890111</v>
      </c>
      <c r="O67" s="151">
        <v>0.15379914651726959</v>
      </c>
      <c r="P67" s="151">
        <v>7.6899573258634793E-2</v>
      </c>
      <c r="Q67" s="262">
        <v>0.11278604077933105</v>
      </c>
      <c r="R67" s="262">
        <v>7.6899573258634784E-3</v>
      </c>
      <c r="S67" s="26">
        <f t="shared" si="3"/>
        <v>1</v>
      </c>
    </row>
    <row r="68" spans="3:19">
      <c r="M68" s="44" t="s">
        <v>14</v>
      </c>
      <c r="N68" s="151">
        <v>0.62211169037538505</v>
      </c>
      <c r="O68" s="151">
        <v>0.130606558626019</v>
      </c>
      <c r="P68" s="151">
        <v>9.1424591038213307E-2</v>
      </c>
      <c r="Q68" s="262">
        <v>0.15585715996038269</v>
      </c>
      <c r="R68" s="262">
        <v>0</v>
      </c>
      <c r="S68" s="26">
        <f t="shared" si="3"/>
        <v>1</v>
      </c>
    </row>
    <row r="69" spans="3:19">
      <c r="M69" s="44" t="s">
        <v>67</v>
      </c>
      <c r="N69" s="151">
        <v>0.58570825539965399</v>
      </c>
      <c r="O69" s="151">
        <v>0</v>
      </c>
      <c r="P69" s="151">
        <v>0.18954524262760927</v>
      </c>
      <c r="Q69" s="262">
        <v>0.22474650197273674</v>
      </c>
      <c r="R69" s="262">
        <v>0</v>
      </c>
      <c r="S69" s="26">
        <f t="shared" si="3"/>
        <v>1</v>
      </c>
    </row>
    <row r="70" spans="3:19">
      <c r="M70" s="44" t="s">
        <v>17</v>
      </c>
      <c r="N70" s="151">
        <v>0.57892895853032222</v>
      </c>
      <c r="O70" s="151">
        <v>9.4269636149927866E-2</v>
      </c>
      <c r="P70" s="151">
        <v>8.7984993739932668E-2</v>
      </c>
      <c r="Q70" s="262">
        <v>0.23881641157981726</v>
      </c>
      <c r="R70" s="262">
        <v>0</v>
      </c>
      <c r="S70" s="26">
        <f t="shared" si="3"/>
        <v>1</v>
      </c>
    </row>
    <row r="71" spans="3:19">
      <c r="M71" s="44" t="s">
        <v>12</v>
      </c>
      <c r="N71" s="151">
        <v>0.56446267950134132</v>
      </c>
      <c r="O71" s="151">
        <v>9.4682026195360591E-2</v>
      </c>
      <c r="P71" s="151">
        <v>0.15149124191257696</v>
      </c>
      <c r="Q71" s="262">
        <v>0.18936405239072118</v>
      </c>
      <c r="R71" s="262">
        <v>0</v>
      </c>
      <c r="S71" s="26">
        <f t="shared" si="3"/>
        <v>1</v>
      </c>
    </row>
    <row r="72" spans="3:19">
      <c r="M72" s="44" t="s">
        <v>5</v>
      </c>
      <c r="N72" s="151">
        <v>0.5525786791460553</v>
      </c>
      <c r="O72" s="151">
        <v>0.16017469720308283</v>
      </c>
      <c r="P72" s="151">
        <v>0.16017469720308283</v>
      </c>
      <c r="Q72" s="262">
        <v>0.12707192644777907</v>
      </c>
      <c r="R72" s="262">
        <v>0</v>
      </c>
      <c r="S72" s="26">
        <f t="shared" si="3"/>
        <v>1</v>
      </c>
    </row>
    <row r="73" spans="3:19">
      <c r="M73" s="44" t="s">
        <v>7</v>
      </c>
      <c r="N73" s="151">
        <v>0.5088871439788708</v>
      </c>
      <c r="O73" s="151">
        <v>0.17131843814690556</v>
      </c>
      <c r="P73" s="151">
        <v>0.17131843814690556</v>
      </c>
      <c r="Q73" s="262">
        <v>0.14847597972731816</v>
      </c>
      <c r="R73" s="262">
        <v>0</v>
      </c>
      <c r="S73" s="26">
        <f t="shared" si="3"/>
        <v>1</v>
      </c>
    </row>
    <row r="74" spans="3:19">
      <c r="M74" s="44" t="s">
        <v>10</v>
      </c>
      <c r="N74" s="151">
        <v>0.50125199952966171</v>
      </c>
      <c r="O74" s="151">
        <v>0.18939797486215376</v>
      </c>
      <c r="P74" s="151">
        <v>0.11995205074603073</v>
      </c>
      <c r="Q74" s="262">
        <v>0.18939797486215376</v>
      </c>
      <c r="R74" s="262">
        <v>0</v>
      </c>
      <c r="S74" s="26">
        <f t="shared" si="3"/>
        <v>1</v>
      </c>
    </row>
    <row r="75" spans="3:19">
      <c r="M75" s="44" t="s">
        <v>13</v>
      </c>
      <c r="N75" s="151">
        <v>0.4842967531323098</v>
      </c>
      <c r="O75" s="151">
        <v>0.25665732030117028</v>
      </c>
      <c r="P75" s="151">
        <v>8.6348642188839975E-2</v>
      </c>
      <c r="Q75" s="262">
        <v>0.17269728437767995</v>
      </c>
      <c r="R75" s="262">
        <v>0</v>
      </c>
      <c r="S75" s="26">
        <f t="shared" si="3"/>
        <v>1</v>
      </c>
    </row>
    <row r="76" spans="3:19">
      <c r="M76" s="45" t="s">
        <v>19</v>
      </c>
      <c r="N76" s="254">
        <v>0.45568064447411688</v>
      </c>
      <c r="O76" s="254">
        <v>0.24191971356705913</v>
      </c>
      <c r="P76" s="254">
        <v>0.12095985678352957</v>
      </c>
      <c r="Q76" s="264">
        <v>0.18143978517529435</v>
      </c>
      <c r="R76" s="264">
        <v>0</v>
      </c>
      <c r="S76" s="253">
        <f t="shared" si="3"/>
        <v>1</v>
      </c>
    </row>
    <row r="77" spans="3:19">
      <c r="M77" s="265" t="s">
        <v>11</v>
      </c>
      <c r="N77" s="254">
        <v>0.37823834196891193</v>
      </c>
      <c r="O77" s="254">
        <v>0.35529237601776459</v>
      </c>
      <c r="P77" s="254">
        <v>8.8823094004441147E-2</v>
      </c>
      <c r="Q77" s="264">
        <v>0.17764618800888232</v>
      </c>
      <c r="R77" s="264">
        <v>0</v>
      </c>
      <c r="S77" s="254">
        <f>+AVERAGE(S57:S76)</f>
        <v>1</v>
      </c>
    </row>
    <row r="79" spans="3:19" ht="25.5">
      <c r="M79" s="41"/>
      <c r="N79" s="495" t="s">
        <v>69</v>
      </c>
      <c r="O79" s="244" t="s">
        <v>70</v>
      </c>
      <c r="P79" s="495" t="s">
        <v>71</v>
      </c>
      <c r="Q79" s="244"/>
    </row>
    <row r="80" spans="3:19">
      <c r="M80" s="38"/>
      <c r="N80" s="496"/>
      <c r="P80" s="496"/>
    </row>
    <row r="81" spans="13:16">
      <c r="M81" s="43" t="s">
        <v>18</v>
      </c>
      <c r="N81" s="151">
        <v>0.67147359373507765</v>
      </c>
      <c r="O81" s="5">
        <v>0.16808327762391362</v>
      </c>
      <c r="P81" s="5">
        <v>0.16044312864100846</v>
      </c>
    </row>
    <row r="82" spans="13:16">
      <c r="M82" s="44" t="s">
        <v>1</v>
      </c>
      <c r="N82" s="151">
        <v>0.66915599700911099</v>
      </c>
      <c r="O82" s="5">
        <v>0.13785166791287035</v>
      </c>
      <c r="P82" s="5">
        <v>0.1929923350780185</v>
      </c>
    </row>
    <row r="83" spans="13:16">
      <c r="M83" s="44" t="s">
        <v>8</v>
      </c>
      <c r="N83" s="151">
        <v>0.664146982865364</v>
      </c>
      <c r="O83" s="5">
        <v>0.20754961733039301</v>
      </c>
      <c r="P83" s="5">
        <v>0.12830339980424296</v>
      </c>
    </row>
    <row r="84" spans="13:16">
      <c r="M84" s="44" t="s">
        <v>2</v>
      </c>
      <c r="N84" s="151">
        <v>0.65489714461160575</v>
      </c>
      <c r="O84" s="5">
        <v>0.26865213386552034</v>
      </c>
      <c r="P84" s="5">
        <v>7.6450721522873799E-2</v>
      </c>
    </row>
    <row r="85" spans="13:16">
      <c r="M85" s="44" t="s">
        <v>4</v>
      </c>
      <c r="N85" s="151">
        <v>0.64882528211890111</v>
      </c>
      <c r="O85" s="5">
        <v>0.23069871977590439</v>
      </c>
      <c r="P85" s="5">
        <v>0.12047599810519452</v>
      </c>
    </row>
    <row r="86" spans="13:16">
      <c r="M86" s="44" t="s">
        <v>16</v>
      </c>
      <c r="N86" s="151">
        <v>0.62900591771933212</v>
      </c>
      <c r="O86" s="5">
        <v>0.10911590655313763</v>
      </c>
      <c r="P86" s="5">
        <v>0.2618781757275303</v>
      </c>
    </row>
    <row r="87" spans="13:16">
      <c r="M87" s="44" t="s">
        <v>14</v>
      </c>
      <c r="N87" s="151">
        <v>0.62211169037538505</v>
      </c>
      <c r="O87" s="5">
        <v>0.22203114966423232</v>
      </c>
      <c r="P87" s="5">
        <v>0.15585715996038269</v>
      </c>
    </row>
    <row r="88" spans="13:16">
      <c r="M88" s="44" t="s">
        <v>6</v>
      </c>
      <c r="N88" s="151">
        <v>0.58955223880597019</v>
      </c>
      <c r="O88" s="5">
        <v>0.26119402985074625</v>
      </c>
      <c r="P88" s="5">
        <v>0.1492537313432836</v>
      </c>
    </row>
    <row r="89" spans="13:16">
      <c r="M89" s="44" t="s">
        <v>67</v>
      </c>
      <c r="N89" s="151">
        <v>0.58570825539965399</v>
      </c>
      <c r="O89" s="5">
        <v>0.18954524262760927</v>
      </c>
      <c r="P89" s="5">
        <v>0.22474650197273674</v>
      </c>
    </row>
    <row r="90" spans="13:16">
      <c r="M90" s="44" t="s">
        <v>17</v>
      </c>
      <c r="N90" s="151">
        <v>0.57892895853032222</v>
      </c>
      <c r="O90" s="5">
        <v>0.18225462988986052</v>
      </c>
      <c r="P90" s="5">
        <v>0.23881641157981726</v>
      </c>
    </row>
    <row r="91" spans="13:16">
      <c r="M91" s="44" t="s">
        <v>12</v>
      </c>
      <c r="N91" s="151">
        <v>0.56446267950134132</v>
      </c>
      <c r="O91" s="5">
        <v>0.24617326810793755</v>
      </c>
      <c r="P91" s="5">
        <v>0.18936405239072118</v>
      </c>
    </row>
    <row r="92" spans="13:16">
      <c r="M92" s="44" t="s">
        <v>5</v>
      </c>
      <c r="N92" s="151">
        <v>0.5525786791460553</v>
      </c>
      <c r="O92" s="5">
        <v>0.32034939440616567</v>
      </c>
      <c r="P92" s="5">
        <v>0.12707192644777907</v>
      </c>
    </row>
    <row r="93" spans="13:16">
      <c r="M93" s="44" t="s">
        <v>9</v>
      </c>
      <c r="N93" s="151">
        <v>0.53542674328688611</v>
      </c>
      <c r="O93" s="5">
        <v>0.29111640107349174</v>
      </c>
      <c r="P93" s="5">
        <v>0.17345685563962213</v>
      </c>
    </row>
    <row r="94" spans="13:16">
      <c r="M94" s="44" t="s">
        <v>7</v>
      </c>
      <c r="N94" s="151">
        <v>0.5088871439788708</v>
      </c>
      <c r="O94" s="5">
        <v>0.34263687629381112</v>
      </c>
      <c r="P94" s="5">
        <v>0.14847597972731816</v>
      </c>
    </row>
    <row r="95" spans="13:16">
      <c r="M95" s="44" t="s">
        <v>10</v>
      </c>
      <c r="N95" s="151">
        <v>0.50125199952966171</v>
      </c>
      <c r="O95" s="5">
        <v>0.30935002560818448</v>
      </c>
      <c r="P95" s="5">
        <v>0.18939797486215376</v>
      </c>
    </row>
    <row r="96" spans="13:16">
      <c r="M96" s="44" t="s">
        <v>13</v>
      </c>
      <c r="N96" s="151">
        <v>0.4842967531323098</v>
      </c>
      <c r="O96" s="5">
        <v>0.34300596249001025</v>
      </c>
      <c r="P96" s="5">
        <v>0.17269728437767995</v>
      </c>
    </row>
    <row r="97" spans="13:19">
      <c r="M97" s="44" t="s">
        <v>19</v>
      </c>
      <c r="N97" s="151">
        <v>0.45568064447411688</v>
      </c>
      <c r="O97" s="5">
        <v>0.36287957035058871</v>
      </c>
      <c r="P97" s="5">
        <v>0.18143978517529435</v>
      </c>
    </row>
    <row r="98" spans="13:19">
      <c r="M98" s="44" t="s">
        <v>20</v>
      </c>
      <c r="N98" s="151">
        <v>0.43880078743264511</v>
      </c>
      <c r="O98" s="5">
        <v>0.3507495078545968</v>
      </c>
      <c r="P98" s="5">
        <v>0.21044970471275809</v>
      </c>
    </row>
    <row r="99" spans="13:19">
      <c r="M99" s="44" t="s">
        <v>11</v>
      </c>
      <c r="N99" s="151">
        <v>0.37823834196891193</v>
      </c>
      <c r="O99" s="5">
        <v>0.44411547002220575</v>
      </c>
      <c r="P99" s="5">
        <v>0.17764618800888232</v>
      </c>
    </row>
    <row r="100" spans="13:19">
      <c r="M100" s="45" t="s">
        <v>15</v>
      </c>
      <c r="N100" s="254">
        <v>0.25247376592773396</v>
      </c>
      <c r="O100" s="5">
        <v>0.51553533384294215</v>
      </c>
      <c r="P100" s="5">
        <v>0.23199090022932395</v>
      </c>
    </row>
    <row r="101" spans="13:19">
      <c r="M101" s="28" t="s">
        <v>124</v>
      </c>
      <c r="N101" s="256">
        <f>+AVERAGE(N81:N100)</f>
        <v>0.5492951799774628</v>
      </c>
      <c r="O101" s="257">
        <v>0.27514440925720607</v>
      </c>
      <c r="P101" s="257">
        <v>0.17556041076533108</v>
      </c>
    </row>
    <row r="109" spans="13:19">
      <c r="M109" s="43" t="s">
        <v>18</v>
      </c>
      <c r="N109" s="151">
        <v>0.67147359373507765</v>
      </c>
      <c r="O109" s="151">
        <v>0.11460223474357746</v>
      </c>
      <c r="P109" s="151">
        <v>5.3481042880336151E-2</v>
      </c>
      <c r="Q109" s="262">
        <v>0.11460223474357746</v>
      </c>
      <c r="R109" s="262">
        <v>4.5840893897430984E-2</v>
      </c>
      <c r="S109" s="26" t="e">
        <f t="shared" ref="S109:S128" si="4">+S84/$S84</f>
        <v>#DIV/0!</v>
      </c>
    </row>
    <row r="110" spans="13:19">
      <c r="M110" s="44" t="s">
        <v>1</v>
      </c>
      <c r="N110" s="151">
        <v>0.66915599700911099</v>
      </c>
      <c r="O110" s="151">
        <v>0</v>
      </c>
      <c r="P110" s="255">
        <v>0.13785166791287035</v>
      </c>
      <c r="Q110" s="263">
        <v>0.13785166791287035</v>
      </c>
      <c r="R110" s="262">
        <v>5.5140667165148143E-2</v>
      </c>
      <c r="S110" s="26" t="e">
        <f t="shared" si="4"/>
        <v>#DIV/0!</v>
      </c>
    </row>
    <row r="111" spans="13:19">
      <c r="M111" s="44" t="s">
        <v>8</v>
      </c>
      <c r="N111" s="151">
        <v>0.664146982865364</v>
      </c>
      <c r="O111" s="151">
        <v>0.14151110272526796</v>
      </c>
      <c r="P111" s="151">
        <v>6.6038514605125054E-2</v>
      </c>
      <c r="Q111" s="262">
        <v>0.10000117925918937</v>
      </c>
      <c r="R111" s="262">
        <v>2.8302220545053589E-2</v>
      </c>
      <c r="S111" s="26" t="e">
        <f t="shared" si="4"/>
        <v>#DIV/0!</v>
      </c>
    </row>
    <row r="112" spans="13:19">
      <c r="M112" s="44" t="s">
        <v>2</v>
      </c>
      <c r="N112" s="151">
        <v>0.65489714461160575</v>
      </c>
      <c r="O112" s="151">
        <v>0.11513662879950873</v>
      </c>
      <c r="P112" s="151">
        <v>0.15351550506601164</v>
      </c>
      <c r="Q112" s="262">
        <v>4.4212465459011349E-2</v>
      </c>
      <c r="R112" s="262">
        <v>3.2238256063862443E-2</v>
      </c>
      <c r="S112" s="26" t="e">
        <f t="shared" si="4"/>
        <v>#DIV/0!</v>
      </c>
    </row>
    <row r="113" spans="13:19">
      <c r="M113" s="44" t="s">
        <v>4</v>
      </c>
      <c r="N113" s="151">
        <v>0.64882528211890111</v>
      </c>
      <c r="O113" s="151">
        <v>0.15379914651726959</v>
      </c>
      <c r="P113" s="151">
        <v>7.6899573258634793E-2</v>
      </c>
      <c r="Q113" s="262">
        <v>0.11278604077933105</v>
      </c>
      <c r="R113" s="262">
        <v>7.6899573258634784E-3</v>
      </c>
      <c r="S113" s="26" t="e">
        <f t="shared" si="4"/>
        <v>#DIV/0!</v>
      </c>
    </row>
    <row r="114" spans="13:19">
      <c r="M114" s="44" t="s">
        <v>16</v>
      </c>
      <c r="N114" s="151">
        <v>0.62900591771933212</v>
      </c>
      <c r="O114" s="151">
        <v>0</v>
      </c>
      <c r="P114" s="151">
        <v>0.10911590655313763</v>
      </c>
      <c r="Q114" s="262">
        <v>0.21823181310627526</v>
      </c>
      <c r="R114" s="262">
        <v>4.3646362621255048E-2</v>
      </c>
      <c r="S114" s="26" t="e">
        <f t="shared" si="4"/>
        <v>#DIV/0!</v>
      </c>
    </row>
    <row r="115" spans="13:19">
      <c r="M115" s="44" t="s">
        <v>14</v>
      </c>
      <c r="N115" s="151">
        <v>0.62211169037538505</v>
      </c>
      <c r="O115" s="151">
        <v>0.130606558626019</v>
      </c>
      <c r="P115" s="151">
        <v>9.1424591038213307E-2</v>
      </c>
      <c r="Q115" s="262">
        <v>0.15585715996038269</v>
      </c>
      <c r="R115" s="262">
        <v>0</v>
      </c>
      <c r="S115" s="26" t="e">
        <f t="shared" si="4"/>
        <v>#DIV/0!</v>
      </c>
    </row>
    <row r="116" spans="13:19">
      <c r="M116" s="44" t="s">
        <v>6</v>
      </c>
      <c r="N116" s="151">
        <v>0.58955223880597019</v>
      </c>
      <c r="O116" s="151">
        <v>0.18656716417910446</v>
      </c>
      <c r="P116" s="151">
        <v>7.4626865671641784E-2</v>
      </c>
      <c r="Q116" s="262">
        <v>9.3283582089552244E-2</v>
      </c>
      <c r="R116" s="262">
        <v>5.5970149253731345E-2</v>
      </c>
      <c r="S116" s="26" t="e">
        <f t="shared" si="4"/>
        <v>#DIV/0!</v>
      </c>
    </row>
    <row r="117" spans="13:19">
      <c r="M117" s="44" t="s">
        <v>67</v>
      </c>
      <c r="N117" s="151">
        <v>0.58570825539965399</v>
      </c>
      <c r="O117" s="151">
        <v>0</v>
      </c>
      <c r="P117" s="151">
        <v>0.18954524262760927</v>
      </c>
      <c r="Q117" s="262">
        <v>0.22474650197273674</v>
      </c>
      <c r="R117" s="262">
        <v>0</v>
      </c>
      <c r="S117" s="26" t="e">
        <f t="shared" si="4"/>
        <v>#DIV/0!</v>
      </c>
    </row>
    <row r="118" spans="13:19">
      <c r="M118" s="44" t="s">
        <v>17</v>
      </c>
      <c r="N118" s="151">
        <v>0.57892895853032222</v>
      </c>
      <c r="O118" s="151">
        <v>9.4269636149927866E-2</v>
      </c>
      <c r="P118" s="151">
        <v>8.7984993739932668E-2</v>
      </c>
      <c r="Q118" s="262">
        <v>0.23881641157981726</v>
      </c>
      <c r="R118" s="262">
        <v>0</v>
      </c>
      <c r="S118" s="26" t="e">
        <f t="shared" si="4"/>
        <v>#DIV/0!</v>
      </c>
    </row>
    <row r="119" spans="13:19">
      <c r="M119" s="44" t="s">
        <v>12</v>
      </c>
      <c r="N119" s="151">
        <v>0.56446267950134132</v>
      </c>
      <c r="O119" s="151">
        <v>9.4682026195360591E-2</v>
      </c>
      <c r="P119" s="151">
        <v>0.15149124191257696</v>
      </c>
      <c r="Q119" s="262">
        <v>0.18936405239072118</v>
      </c>
      <c r="R119" s="262">
        <v>0</v>
      </c>
      <c r="S119" s="26" t="e">
        <f t="shared" si="4"/>
        <v>#DIV/0!</v>
      </c>
    </row>
    <row r="120" spans="13:19">
      <c r="M120" s="44" t="s">
        <v>5</v>
      </c>
      <c r="N120" s="151">
        <v>0.5525786791460553</v>
      </c>
      <c r="O120" s="151">
        <v>0.16017469720308283</v>
      </c>
      <c r="P120" s="151">
        <v>0.16017469720308283</v>
      </c>
      <c r="Q120" s="262">
        <v>0.12707192644777907</v>
      </c>
      <c r="R120" s="262">
        <v>0</v>
      </c>
      <c r="S120" s="26" t="e">
        <f t="shared" si="4"/>
        <v>#DIV/0!</v>
      </c>
    </row>
    <row r="121" spans="13:19">
      <c r="M121" s="44" t="s">
        <v>9</v>
      </c>
      <c r="N121" s="151">
        <v>0.53542674328688611</v>
      </c>
      <c r="O121" s="151">
        <v>0.18194775067093233</v>
      </c>
      <c r="P121" s="151">
        <v>0.10916865040255941</v>
      </c>
      <c r="Q121" s="262">
        <v>0.13949327551438143</v>
      </c>
      <c r="R121" s="262">
        <v>3.39635801252407E-2</v>
      </c>
      <c r="S121" s="26" t="e">
        <f t="shared" si="4"/>
        <v>#DIV/0!</v>
      </c>
    </row>
    <row r="122" spans="13:19">
      <c r="M122" s="44" t="s">
        <v>7</v>
      </c>
      <c r="N122" s="151">
        <v>0.5088871439788708</v>
      </c>
      <c r="O122" s="151">
        <v>0.17131843814690556</v>
      </c>
      <c r="P122" s="151">
        <v>0.17131843814690556</v>
      </c>
      <c r="Q122" s="262">
        <v>0.14847597972731816</v>
      </c>
      <c r="R122" s="262">
        <v>0</v>
      </c>
      <c r="S122" s="26" t="e">
        <f t="shared" si="4"/>
        <v>#DIV/0!</v>
      </c>
    </row>
    <row r="123" spans="13:19">
      <c r="M123" s="44" t="s">
        <v>10</v>
      </c>
      <c r="N123" s="151">
        <v>0.50125199952966171</v>
      </c>
      <c r="O123" s="151">
        <v>0.18939797486215376</v>
      </c>
      <c r="P123" s="151">
        <v>0.11995205074603073</v>
      </c>
      <c r="Q123" s="262">
        <v>0.18939797486215376</v>
      </c>
      <c r="R123" s="262">
        <v>0</v>
      </c>
      <c r="S123" s="26" t="e">
        <f t="shared" si="4"/>
        <v>#DIV/0!</v>
      </c>
    </row>
    <row r="124" spans="13:19">
      <c r="M124" s="44" t="s">
        <v>13</v>
      </c>
      <c r="N124" s="151">
        <v>0.4842967531323098</v>
      </c>
      <c r="O124" s="151">
        <v>0.25665732030117028</v>
      </c>
      <c r="P124" s="151">
        <v>8.6348642188839975E-2</v>
      </c>
      <c r="Q124" s="262">
        <v>0.17269728437767995</v>
      </c>
      <c r="R124" s="262">
        <v>0</v>
      </c>
      <c r="S124" s="26" t="e">
        <f t="shared" si="4"/>
        <v>#DIV/0!</v>
      </c>
    </row>
    <row r="125" spans="13:19">
      <c r="M125" s="44" t="s">
        <v>19</v>
      </c>
      <c r="N125" s="151">
        <v>0.45568064447411688</v>
      </c>
      <c r="O125" s="151">
        <v>0.24191971356705913</v>
      </c>
      <c r="P125" s="151">
        <v>0.12095985678352957</v>
      </c>
      <c r="Q125" s="262">
        <v>0.18143978517529435</v>
      </c>
      <c r="R125" s="262">
        <v>0</v>
      </c>
      <c r="S125" s="26" t="e">
        <f t="shared" si="4"/>
        <v>#DIV/0!</v>
      </c>
    </row>
    <row r="126" spans="13:19">
      <c r="M126" s="44" t="s">
        <v>20</v>
      </c>
      <c r="N126" s="151">
        <v>0.43880078743264511</v>
      </c>
      <c r="O126" s="151">
        <v>0.2630621308909476</v>
      </c>
      <c r="P126" s="151">
        <v>8.76873769636492E-2</v>
      </c>
      <c r="Q126" s="262">
        <v>0.1315310654454738</v>
      </c>
      <c r="R126" s="262">
        <v>7.8918639267284291E-2</v>
      </c>
      <c r="S126" s="26" t="e">
        <f t="shared" si="4"/>
        <v>#DIV/0!</v>
      </c>
    </row>
    <row r="127" spans="13:19">
      <c r="M127" s="44" t="s">
        <v>11</v>
      </c>
      <c r="N127" s="151">
        <v>0.37823834196891193</v>
      </c>
      <c r="O127" s="151">
        <v>0.35529237601776459</v>
      </c>
      <c r="P127" s="151">
        <v>8.8823094004441147E-2</v>
      </c>
      <c r="Q127" s="262">
        <v>0.17764618800888232</v>
      </c>
      <c r="R127" s="262">
        <v>0</v>
      </c>
      <c r="S127" s="26" t="e">
        <f t="shared" si="4"/>
        <v>#DIV/0!</v>
      </c>
    </row>
    <row r="128" spans="13:19">
      <c r="M128" s="45" t="s">
        <v>15</v>
      </c>
      <c r="N128" s="254">
        <v>0.25247376592773396</v>
      </c>
      <c r="O128" s="254">
        <v>0.38665150038220658</v>
      </c>
      <c r="P128" s="254">
        <v>0.12888383346073554</v>
      </c>
      <c r="Q128" s="264">
        <v>0.19332575019110329</v>
      </c>
      <c r="R128" s="264">
        <v>3.8665150038220658E-2</v>
      </c>
      <c r="S128" s="253" t="e">
        <f t="shared" si="4"/>
        <v>#DIV/0!</v>
      </c>
    </row>
    <row r="129" spans="13:19">
      <c r="M129" s="42" t="s">
        <v>124</v>
      </c>
      <c r="N129" s="254">
        <f t="shared" ref="N129:S129" si="5">+AVERAGE(N109:N128)</f>
        <v>0.5492951799774628</v>
      </c>
      <c r="O129" s="254">
        <f t="shared" si="5"/>
        <v>0.16187981999891288</v>
      </c>
      <c r="P129" s="254">
        <f t="shared" si="5"/>
        <v>0.11326458925829316</v>
      </c>
      <c r="Q129" s="264">
        <f t="shared" si="5"/>
        <v>0.15454161695017654</v>
      </c>
      <c r="R129" s="264">
        <f t="shared" si="5"/>
        <v>2.1018793815154535E-2</v>
      </c>
      <c r="S129" s="254" t="e">
        <f t="shared" si="5"/>
        <v>#DIV/0!</v>
      </c>
    </row>
  </sheetData>
  <sortState ref="M32:S52">
    <sortCondition descending="1" ref="S32:S52"/>
  </sortState>
  <mergeCells count="16">
    <mergeCell ref="N79:N80"/>
    <mergeCell ref="P79:P80"/>
    <mergeCell ref="N55:N56"/>
    <mergeCell ref="O55:P55"/>
    <mergeCell ref="Q55:R55"/>
    <mergeCell ref="A4:A6"/>
    <mergeCell ref="N30:N31"/>
    <mergeCell ref="O30:P30"/>
    <mergeCell ref="Q30:R30"/>
    <mergeCell ref="B4:M4"/>
    <mergeCell ref="B5:G5"/>
    <mergeCell ref="H5:M5"/>
    <mergeCell ref="N4:O5"/>
    <mergeCell ref="P5:Q5"/>
    <mergeCell ref="P4:S4"/>
    <mergeCell ref="R5:S5"/>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9"/>
  <sheetViews>
    <sheetView showGridLines="0" topLeftCell="A19" zoomScale="90" zoomScaleNormal="90" workbookViewId="0">
      <selection activeCell="D56" sqref="D56"/>
    </sheetView>
  </sheetViews>
  <sheetFormatPr defaultColWidth="9.140625" defaultRowHeight="15"/>
  <cols>
    <col min="1" max="1" width="13.7109375" customWidth="1"/>
    <col min="2" max="2" width="12.140625" customWidth="1"/>
    <col min="5" max="5" width="12.7109375" customWidth="1"/>
    <col min="6" max="6" width="12.28515625" customWidth="1"/>
    <col min="8" max="8" width="14.140625" customWidth="1"/>
    <col min="14" max="14" width="13.7109375" customWidth="1"/>
    <col min="15" max="15" width="10.42578125" customWidth="1"/>
    <col min="16" max="16" width="13.85546875" customWidth="1"/>
    <col min="17" max="17" width="13.5703125" customWidth="1"/>
    <col min="18" max="18" width="12.85546875" customWidth="1"/>
    <col min="20" max="20" width="22.140625" customWidth="1"/>
  </cols>
  <sheetData>
    <row r="1" spans="1:22" ht="18.75">
      <c r="A1" s="33" t="s">
        <v>316</v>
      </c>
    </row>
    <row r="2" spans="1:22">
      <c r="A2" t="s">
        <v>314</v>
      </c>
    </row>
    <row r="4" spans="1:22" s="54" customFormat="1" ht="15" customHeight="1">
      <c r="A4" s="492"/>
      <c r="B4" s="499" t="s">
        <v>69</v>
      </c>
      <c r="C4" s="499"/>
      <c r="D4" s="499"/>
      <c r="E4" s="499"/>
      <c r="F4" s="499"/>
      <c r="G4" s="499"/>
      <c r="H4" s="499"/>
      <c r="I4" s="499"/>
      <c r="J4" s="499"/>
      <c r="K4" s="499"/>
      <c r="L4" s="499"/>
      <c r="M4" s="499"/>
      <c r="N4" s="500" t="s">
        <v>70</v>
      </c>
      <c r="O4" s="492"/>
      <c r="P4" s="499" t="s">
        <v>71</v>
      </c>
      <c r="Q4" s="499"/>
      <c r="R4" s="499"/>
      <c r="S4" s="499"/>
    </row>
    <row r="5" spans="1:22" s="54" customFormat="1">
      <c r="A5" s="493"/>
      <c r="B5" s="489" t="s">
        <v>74</v>
      </c>
      <c r="C5" s="489"/>
      <c r="D5" s="489"/>
      <c r="E5" s="489"/>
      <c r="F5" s="489"/>
      <c r="G5" s="498"/>
      <c r="H5" s="497" t="s">
        <v>73</v>
      </c>
      <c r="I5" s="489"/>
      <c r="J5" s="489"/>
      <c r="K5" s="489"/>
      <c r="L5" s="489"/>
      <c r="M5" s="489"/>
      <c r="N5" s="501"/>
      <c r="O5" s="494"/>
      <c r="P5" s="497" t="s">
        <v>82</v>
      </c>
      <c r="Q5" s="498"/>
      <c r="R5" s="502" t="s">
        <v>83</v>
      </c>
      <c r="S5" s="503"/>
    </row>
    <row r="6" spans="1:22" s="54" customFormat="1" ht="51">
      <c r="A6" s="494"/>
      <c r="B6" s="440" t="s">
        <v>72</v>
      </c>
      <c r="C6" s="440" t="s">
        <v>75</v>
      </c>
      <c r="D6" s="440" t="s">
        <v>76</v>
      </c>
      <c r="E6" s="440" t="s">
        <v>78</v>
      </c>
      <c r="F6" s="440" t="s">
        <v>77</v>
      </c>
      <c r="G6" s="438" t="s">
        <v>66</v>
      </c>
      <c r="H6" s="439" t="s">
        <v>72</v>
      </c>
      <c r="I6" s="440" t="s">
        <v>75</v>
      </c>
      <c r="J6" s="440" t="s">
        <v>76</v>
      </c>
      <c r="K6" s="440" t="s">
        <v>78</v>
      </c>
      <c r="L6" s="440" t="s">
        <v>77</v>
      </c>
      <c r="M6" s="440" t="s">
        <v>63</v>
      </c>
      <c r="N6" s="439" t="s">
        <v>21</v>
      </c>
      <c r="O6" s="438" t="s">
        <v>22</v>
      </c>
      <c r="P6" s="439" t="s">
        <v>79</v>
      </c>
      <c r="Q6" s="438" t="s">
        <v>80</v>
      </c>
      <c r="R6" s="440" t="s">
        <v>79</v>
      </c>
      <c r="S6" s="440" t="s">
        <v>80</v>
      </c>
    </row>
    <row r="7" spans="1:22" s="35" customFormat="1" ht="16.5">
      <c r="A7" s="43" t="s">
        <v>18</v>
      </c>
      <c r="B7" s="453">
        <v>0.34922844475966142</v>
      </c>
      <c r="C7" s="454">
        <v>0.20764934553277165</v>
      </c>
      <c r="D7" s="454">
        <v>0.14157909922688977</v>
      </c>
      <c r="E7" s="455"/>
      <c r="F7" s="455">
        <v>0</v>
      </c>
      <c r="G7" s="456"/>
      <c r="H7" s="453">
        <v>0.49080754398655124</v>
      </c>
      <c r="I7" s="454">
        <v>0.19198125855166254</v>
      </c>
      <c r="J7" s="454">
        <v>0.19821073891764571</v>
      </c>
      <c r="K7" s="454">
        <v>1.6800719774924255E-2</v>
      </c>
      <c r="L7" s="454">
        <v>8.3814826742318757E-2</v>
      </c>
      <c r="M7" s="456"/>
      <c r="N7" s="449">
        <v>8.2191780821917804E-2</v>
      </c>
      <c r="O7" s="65">
        <v>3.8356164383561646E-2</v>
      </c>
      <c r="P7" s="64">
        <v>0.41095890410958902</v>
      </c>
      <c r="Q7" s="65">
        <v>0.16438356164383561</v>
      </c>
      <c r="R7" s="129">
        <f>+P7/5</f>
        <v>8.2191780821917804E-2</v>
      </c>
      <c r="S7" s="129">
        <f>+Q7/5</f>
        <v>3.287671232876712E-2</v>
      </c>
      <c r="T7" s="413"/>
      <c r="V7" s="43"/>
    </row>
    <row r="8" spans="1:22" s="35" customFormat="1" ht="16.5">
      <c r="A8" s="44" t="s">
        <v>20</v>
      </c>
      <c r="B8" s="457">
        <v>0.22854298966195721</v>
      </c>
      <c r="C8" s="22">
        <v>0.22854298966195721</v>
      </c>
      <c r="D8" s="458"/>
      <c r="E8" s="458"/>
      <c r="F8" s="458">
        <v>0</v>
      </c>
      <c r="G8" s="459"/>
      <c r="H8" s="457">
        <v>0.264505694565491</v>
      </c>
      <c r="I8" s="22">
        <v>5.3944057355300681E-2</v>
      </c>
      <c r="J8" s="22">
        <v>0.17981352451766894</v>
      </c>
      <c r="K8" s="22">
        <v>3.0748112692521392E-2</v>
      </c>
      <c r="L8" s="458">
        <v>0</v>
      </c>
      <c r="M8" s="459"/>
      <c r="N8" s="58">
        <v>0.16438356164383561</v>
      </c>
      <c r="O8" s="67">
        <v>5.4794520547945202E-2</v>
      </c>
      <c r="P8" s="66">
        <v>0.41095890410958902</v>
      </c>
      <c r="Q8" s="67">
        <v>0.24657534246575344</v>
      </c>
      <c r="R8" s="130">
        <f t="shared" ref="R8:S26" si="0">+P8/5</f>
        <v>8.2191780821917804E-2</v>
      </c>
      <c r="S8" s="130">
        <f t="shared" si="0"/>
        <v>4.9315068493150691E-2</v>
      </c>
      <c r="T8" s="413"/>
      <c r="V8" s="44"/>
    </row>
    <row r="9" spans="1:22" s="35" customFormat="1" ht="16.5">
      <c r="A9" s="44" t="s">
        <v>2</v>
      </c>
      <c r="B9" s="457">
        <v>0.16393496855368347</v>
      </c>
      <c r="C9" s="22">
        <v>0.16393496855368347</v>
      </c>
      <c r="D9" s="458"/>
      <c r="E9" s="458"/>
      <c r="F9" s="458">
        <v>0</v>
      </c>
      <c r="G9" s="459"/>
      <c r="H9" s="457">
        <v>0.62295288050399722</v>
      </c>
      <c r="I9" s="22">
        <v>0.36429993011929662</v>
      </c>
      <c r="J9" s="22"/>
      <c r="K9" s="22">
        <v>1.821499650596483E-2</v>
      </c>
      <c r="L9" s="22">
        <v>0.22222295737277092</v>
      </c>
      <c r="M9" s="460">
        <v>1.821499650596483E-2</v>
      </c>
      <c r="N9" s="58">
        <v>8.2191780821917804E-2</v>
      </c>
      <c r="O9" s="67">
        <v>0.1095890410958904</v>
      </c>
      <c r="P9" s="66">
        <v>0.15780821917808219</v>
      </c>
      <c r="Q9" s="67">
        <v>0.11506849315068493</v>
      </c>
      <c r="R9" s="130">
        <f t="shared" si="0"/>
        <v>3.1561643835616437E-2</v>
      </c>
      <c r="S9" s="130">
        <f t="shared" si="0"/>
        <v>2.3013698630136987E-2</v>
      </c>
      <c r="T9" s="413"/>
      <c r="V9" s="44"/>
    </row>
    <row r="10" spans="1:22" s="35" customFormat="1" ht="16.5">
      <c r="A10" s="44" t="s">
        <v>16</v>
      </c>
      <c r="B10" s="457">
        <v>0.22773101763035328</v>
      </c>
      <c r="C10" s="22">
        <v>0.11935587926119146</v>
      </c>
      <c r="D10" s="22">
        <v>8.354911548283403E-2</v>
      </c>
      <c r="E10" s="22">
        <v>7.1613527556714865E-3</v>
      </c>
      <c r="F10" s="22">
        <v>1.7664670130656337E-2</v>
      </c>
      <c r="G10" s="459"/>
      <c r="H10" s="457">
        <v>5.5023060339409256E-2</v>
      </c>
      <c r="I10" s="22"/>
      <c r="J10" s="22"/>
      <c r="K10" s="22">
        <v>3.9984219552499138E-2</v>
      </c>
      <c r="L10" s="22">
        <v>1.5038840786910122E-2</v>
      </c>
      <c r="M10" s="459"/>
      <c r="N10" s="58">
        <v>0</v>
      </c>
      <c r="O10" s="67">
        <v>4.1095890410958902E-2</v>
      </c>
      <c r="P10" s="66">
        <v>0.41095890410958902</v>
      </c>
      <c r="Q10" s="67">
        <v>8.2191780821917804E-2</v>
      </c>
      <c r="R10" s="130">
        <f t="shared" si="0"/>
        <v>8.2191780821917804E-2</v>
      </c>
      <c r="S10" s="130">
        <f t="shared" si="0"/>
        <v>1.643835616438356E-2</v>
      </c>
      <c r="T10" s="413"/>
      <c r="V10" s="44"/>
    </row>
    <row r="11" spans="1:22" s="35" customFormat="1">
      <c r="A11" s="44" t="s">
        <v>4</v>
      </c>
      <c r="B11" s="451">
        <v>0.22584340118834076</v>
      </c>
      <c r="C11" s="452">
        <v>0.11292170059417038</v>
      </c>
      <c r="D11" s="452">
        <v>0.11292170059417038</v>
      </c>
      <c r="E11" s="458"/>
      <c r="F11" s="458">
        <v>0</v>
      </c>
      <c r="G11" s="459"/>
      <c r="H11" s="451">
        <v>0.75301449323069791</v>
      </c>
      <c r="I11" s="452">
        <v>0.36660880877833391</v>
      </c>
      <c r="J11" s="452">
        <v>0</v>
      </c>
      <c r="K11" s="452">
        <v>0.26420274819291933</v>
      </c>
      <c r="L11" s="452">
        <v>0.12220293625944466</v>
      </c>
      <c r="M11" s="461">
        <v>0</v>
      </c>
      <c r="N11" s="58">
        <v>8.2191780821917804E-2</v>
      </c>
      <c r="O11" s="67">
        <v>4.1095890410958902E-2</v>
      </c>
      <c r="P11" s="66">
        <v>0.30136986301369867</v>
      </c>
      <c r="Q11" s="67">
        <v>2.0547945205479451E-2</v>
      </c>
      <c r="R11" s="130">
        <f t="shared" si="0"/>
        <v>6.0273972602739735E-2</v>
      </c>
      <c r="S11" s="130">
        <f t="shared" si="0"/>
        <v>4.10958904109589E-3</v>
      </c>
      <c r="T11" s="413"/>
      <c r="V11" s="44"/>
    </row>
    <row r="12" spans="1:22" s="35" customFormat="1" ht="16.5">
      <c r="A12" s="44" t="s">
        <v>8</v>
      </c>
      <c r="B12" s="457">
        <v>0.2248777462445419</v>
      </c>
      <c r="C12" s="22">
        <v>6.5476944653536207E-2</v>
      </c>
      <c r="D12" s="22">
        <v>0.13487760134623561</v>
      </c>
      <c r="E12" s="22"/>
      <c r="F12" s="22">
        <v>2.4523200244770112E-2</v>
      </c>
      <c r="G12" s="459"/>
      <c r="H12" s="457">
        <v>0.64925017437900756</v>
      </c>
      <c r="I12" s="22">
        <v>0.15743894557142413</v>
      </c>
      <c r="J12" s="22">
        <v>0.22683960226412353</v>
      </c>
      <c r="K12" s="22">
        <v>8.1047624707683896E-2</v>
      </c>
      <c r="L12" s="22">
        <v>0.14713920146862067</v>
      </c>
      <c r="M12" s="460">
        <v>3.6784800367155167E-2</v>
      </c>
      <c r="N12" s="58">
        <v>8.2191780821917804E-2</v>
      </c>
      <c r="O12" s="67">
        <v>3.8356164383561646E-2</v>
      </c>
      <c r="P12" s="66">
        <v>0.29041095890410962</v>
      </c>
      <c r="Q12" s="67">
        <v>8.2191780821917804E-2</v>
      </c>
      <c r="R12" s="130">
        <f t="shared" si="0"/>
        <v>5.8082191780821926E-2</v>
      </c>
      <c r="S12" s="130">
        <f t="shared" si="0"/>
        <v>1.643835616438356E-2</v>
      </c>
      <c r="T12" s="413"/>
      <c r="V12" s="44"/>
    </row>
    <row r="13" spans="1:22" s="35" customFormat="1" ht="16.5">
      <c r="A13" s="44" t="s">
        <v>13</v>
      </c>
      <c r="B13" s="457">
        <v>0.24182852718052156</v>
      </c>
      <c r="C13" s="22">
        <v>0.16991972703477914</v>
      </c>
      <c r="D13" s="22"/>
      <c r="E13" s="22">
        <v>5.1180640673126249E-2</v>
      </c>
      <c r="F13" s="22">
        <v>2.072815947261613E-2</v>
      </c>
      <c r="G13" s="459"/>
      <c r="H13" s="457">
        <v>0.2837999837854514</v>
      </c>
      <c r="I13" s="22">
        <v>7.932999304334569E-2</v>
      </c>
      <c r="J13" s="22">
        <v>0.14612072912177543</v>
      </c>
      <c r="K13" s="22">
        <v>3.8132908554445434E-2</v>
      </c>
      <c r="L13" s="22">
        <v>2.021635306588487E-2</v>
      </c>
      <c r="M13" s="459"/>
      <c r="N13" s="58">
        <v>0.12215086237488608</v>
      </c>
      <c r="O13" s="67">
        <v>4.1095890410958909E-2</v>
      </c>
      <c r="P13" s="66">
        <v>0.41095890410958907</v>
      </c>
      <c r="Q13" s="67">
        <v>0</v>
      </c>
      <c r="R13" s="130">
        <f t="shared" si="0"/>
        <v>8.2191780821917818E-2</v>
      </c>
      <c r="S13" s="130">
        <f t="shared" si="0"/>
        <v>0</v>
      </c>
      <c r="T13" s="413"/>
      <c r="V13" s="44"/>
    </row>
    <row r="14" spans="1:22" s="35" customFormat="1" ht="16.5">
      <c r="A14" s="44" t="s">
        <v>11</v>
      </c>
      <c r="B14" s="457">
        <v>0.10567545357249397</v>
      </c>
      <c r="C14" s="22">
        <v>4.0038525887715108E-2</v>
      </c>
      <c r="D14" s="22">
        <v>4.3757951789852582E-2</v>
      </c>
      <c r="E14" s="22">
        <v>2.1878975894926291E-2</v>
      </c>
      <c r="F14" s="22">
        <v>0</v>
      </c>
      <c r="G14" s="459"/>
      <c r="H14" s="457">
        <v>0.27720662458871609</v>
      </c>
      <c r="I14" s="22">
        <v>8.0295841534379478E-2</v>
      </c>
      <c r="J14" s="22">
        <v>8.7515903579705165E-2</v>
      </c>
      <c r="K14" s="22">
        <v>6.5636927684778856E-2</v>
      </c>
      <c r="L14" s="22">
        <v>2.1878975894926291E-2</v>
      </c>
      <c r="M14" s="460">
        <v>2.1878975894926291E-2</v>
      </c>
      <c r="N14" s="58">
        <v>0.16438356164383561</v>
      </c>
      <c r="O14" s="67">
        <v>4.1095890410958902E-2</v>
      </c>
      <c r="P14" s="66">
        <v>0.41095890410958907</v>
      </c>
      <c r="Q14" s="67">
        <v>0</v>
      </c>
      <c r="R14" s="130">
        <f t="shared" si="0"/>
        <v>8.2191780821917818E-2</v>
      </c>
      <c r="S14" s="130">
        <f t="shared" si="0"/>
        <v>0</v>
      </c>
      <c r="T14" s="413"/>
      <c r="V14" s="44"/>
    </row>
    <row r="15" spans="1:22" s="35" customFormat="1" ht="16.5">
      <c r="A15" s="44" t="s">
        <v>15</v>
      </c>
      <c r="B15" s="457">
        <v>0.11958461089559307</v>
      </c>
      <c r="C15" s="22">
        <v>2.3916922179118612E-2</v>
      </c>
      <c r="D15" s="22">
        <v>5.9792305447796533E-2</v>
      </c>
      <c r="E15" s="22"/>
      <c r="F15" s="22">
        <v>3.5875383268677917E-2</v>
      </c>
      <c r="G15" s="459"/>
      <c r="H15" s="457">
        <v>0.23199414513745054</v>
      </c>
      <c r="I15" s="22">
        <v>4.7833844358237225E-2</v>
      </c>
      <c r="J15" s="22">
        <v>0.11958461089559307</v>
      </c>
      <c r="K15" s="22">
        <v>4.7833844358237225E-3</v>
      </c>
      <c r="L15" s="22">
        <v>3.5875383268677924E-2</v>
      </c>
      <c r="M15" s="460">
        <v>2.3916922179118612E-2</v>
      </c>
      <c r="N15" s="58">
        <v>0.16438356164383561</v>
      </c>
      <c r="O15" s="67">
        <v>5.4794520547945202E-2</v>
      </c>
      <c r="P15" s="66">
        <v>0.41095890410958902</v>
      </c>
      <c r="Q15" s="67">
        <v>8.2191780821917804E-2</v>
      </c>
      <c r="R15" s="130">
        <f t="shared" si="0"/>
        <v>8.2191780821917804E-2</v>
      </c>
      <c r="S15" s="130">
        <f t="shared" si="0"/>
        <v>1.643835616438356E-2</v>
      </c>
      <c r="T15" s="413"/>
      <c r="V15" s="44"/>
    </row>
    <row r="16" spans="1:22" s="35" customFormat="1" ht="16.5">
      <c r="A16" s="44" t="s">
        <v>17</v>
      </c>
      <c r="B16" s="457">
        <v>6.3449113350261072E-2</v>
      </c>
      <c r="C16" s="22">
        <v>4.4539210430987158E-2</v>
      </c>
      <c r="D16" s="22">
        <v>1.8909902919273931E-2</v>
      </c>
      <c r="E16" s="458"/>
      <c r="F16" s="458">
        <v>0</v>
      </c>
      <c r="G16" s="459"/>
      <c r="H16" s="457">
        <v>0.55352305099977983</v>
      </c>
      <c r="I16" s="22">
        <v>0.17561174398503507</v>
      </c>
      <c r="J16" s="22">
        <v>0.17481250744944329</v>
      </c>
      <c r="K16" s="22">
        <v>5.0392935230488323E-2</v>
      </c>
      <c r="L16" s="22">
        <v>0.15270586433481309</v>
      </c>
      <c r="M16" s="459"/>
      <c r="N16" s="58">
        <v>4.1095890410958902E-2</v>
      </c>
      <c r="O16" s="67">
        <v>3.8356164383561639E-2</v>
      </c>
      <c r="P16" s="66">
        <v>0.52054794520547942</v>
      </c>
      <c r="Q16" s="67">
        <v>0</v>
      </c>
      <c r="R16" s="130">
        <v>0.10410958904109588</v>
      </c>
      <c r="S16" s="130">
        <v>0</v>
      </c>
      <c r="T16" s="413"/>
      <c r="V16" s="44"/>
    </row>
    <row r="17" spans="1:22" s="35" customFormat="1">
      <c r="A17" s="44" t="s">
        <v>1</v>
      </c>
      <c r="B17" s="462">
        <v>6.6937499999999997E-2</v>
      </c>
      <c r="C17" s="458">
        <v>2.5000000000000001E-2</v>
      </c>
      <c r="D17" s="458"/>
      <c r="E17" s="458"/>
      <c r="F17" s="458">
        <v>4.1937500000000003E-2</v>
      </c>
      <c r="G17" s="459"/>
      <c r="H17" s="462">
        <v>0.11924999999999999</v>
      </c>
      <c r="I17" s="458">
        <v>2.5000000000000001E-2</v>
      </c>
      <c r="J17" s="458"/>
      <c r="K17" s="458"/>
      <c r="L17" s="458">
        <v>6.4249999999999988E-2</v>
      </c>
      <c r="M17" s="459">
        <v>0.03</v>
      </c>
      <c r="N17" s="58">
        <v>0</v>
      </c>
      <c r="O17" s="67">
        <v>3.8356164383561646E-2</v>
      </c>
      <c r="P17" s="66">
        <v>0.19178082191780824</v>
      </c>
      <c r="Q17" s="67">
        <v>7.6712328767123292E-2</v>
      </c>
      <c r="R17" s="130">
        <f t="shared" si="0"/>
        <v>3.8356164383561646E-2</v>
      </c>
      <c r="S17" s="130">
        <f t="shared" si="0"/>
        <v>1.5342465753424659E-2</v>
      </c>
      <c r="T17" s="413"/>
      <c r="V17" s="44"/>
    </row>
    <row r="18" spans="1:22" s="35" customFormat="1" ht="16.5">
      <c r="A18" s="44" t="s">
        <v>7</v>
      </c>
      <c r="B18" s="457">
        <v>0.14961102967265924</v>
      </c>
      <c r="C18" s="22">
        <v>9.5751058990501917E-2</v>
      </c>
      <c r="D18" s="22">
        <v>5.3859970682157324E-2</v>
      </c>
      <c r="E18" s="22"/>
      <c r="F18" s="22">
        <v>0</v>
      </c>
      <c r="G18" s="459"/>
      <c r="H18" s="457">
        <v>0.4348147404842656</v>
      </c>
      <c r="I18" s="22">
        <v>0.16756435323337837</v>
      </c>
      <c r="J18" s="22">
        <v>0.14362658848575288</v>
      </c>
      <c r="K18" s="22">
        <v>3.590664712143822E-2</v>
      </c>
      <c r="L18" s="22">
        <v>3.590664712143822E-2</v>
      </c>
      <c r="M18" s="460">
        <v>5.1810504522257883E-2</v>
      </c>
      <c r="N18" s="58">
        <v>8.2191780821917804E-2</v>
      </c>
      <c r="O18" s="67">
        <v>8.2191780821917804E-2</v>
      </c>
      <c r="P18" s="66">
        <v>0.35616438356164382</v>
      </c>
      <c r="Q18" s="67">
        <v>0</v>
      </c>
      <c r="R18" s="130">
        <f t="shared" si="0"/>
        <v>7.1232876712328766E-2</v>
      </c>
      <c r="S18" s="130">
        <f t="shared" si="0"/>
        <v>0</v>
      </c>
      <c r="T18" s="413"/>
      <c r="V18" s="44"/>
    </row>
    <row r="19" spans="1:22" s="35" customFormat="1" ht="16.5">
      <c r="A19" s="44" t="s">
        <v>5</v>
      </c>
      <c r="B19" s="457">
        <v>0.22457884548733614</v>
      </c>
      <c r="C19" s="22">
        <v>0.1798507467342873</v>
      </c>
      <c r="D19" s="22">
        <v>2.0018170071294587E-2</v>
      </c>
      <c r="E19" s="22"/>
      <c r="F19" s="22">
        <v>2.470992868175426E-2</v>
      </c>
      <c r="G19" s="459"/>
      <c r="H19" s="457">
        <v>0.29336878466608107</v>
      </c>
      <c r="I19" s="22">
        <v>9.3772615427720585E-2</v>
      </c>
      <c r="J19" s="22">
        <v>0.16227229114043173</v>
      </c>
      <c r="K19" s="22">
        <v>7.6719636798236492E-3</v>
      </c>
      <c r="L19" s="22">
        <v>2.9651914418105108E-2</v>
      </c>
      <c r="M19" s="459"/>
      <c r="N19" s="58">
        <v>8.2191780821917804E-2</v>
      </c>
      <c r="O19" s="67">
        <v>8.2191780821917804E-2</v>
      </c>
      <c r="P19" s="66">
        <v>0.32602739726027402</v>
      </c>
      <c r="Q19" s="67">
        <v>0</v>
      </c>
      <c r="R19" s="130">
        <f t="shared" si="0"/>
        <v>6.5205479452054807E-2</v>
      </c>
      <c r="S19" s="130">
        <f t="shared" si="0"/>
        <v>0</v>
      </c>
      <c r="T19" s="413"/>
      <c r="V19" s="44"/>
    </row>
    <row r="20" spans="1:22" s="35" customFormat="1" ht="16.5">
      <c r="A20" s="44" t="s">
        <v>19</v>
      </c>
      <c r="B20" s="457">
        <v>0.29477892189406391</v>
      </c>
      <c r="C20" s="22">
        <v>0.29477892189406391</v>
      </c>
      <c r="D20" s="458"/>
      <c r="E20" s="458"/>
      <c r="F20" s="458">
        <v>0</v>
      </c>
      <c r="G20" s="459"/>
      <c r="H20" s="457">
        <v>0.40732400258643858</v>
      </c>
      <c r="I20" s="22"/>
      <c r="J20" s="22">
        <v>0.20407771515742887</v>
      </c>
      <c r="K20" s="22">
        <v>1.4285440061020021E-2</v>
      </c>
      <c r="L20" s="22">
        <v>0.18896084736798971</v>
      </c>
      <c r="M20" s="459"/>
      <c r="N20" s="58">
        <v>0.16438356164383561</v>
      </c>
      <c r="O20" s="67">
        <v>8.2191780821917804E-2</v>
      </c>
      <c r="P20" s="66">
        <v>0.61643835616438358</v>
      </c>
      <c r="Q20" s="67">
        <v>0</v>
      </c>
      <c r="R20" s="130">
        <f t="shared" si="0"/>
        <v>0.12328767123287672</v>
      </c>
      <c r="S20" s="130">
        <f t="shared" si="0"/>
        <v>0</v>
      </c>
      <c r="T20" s="413"/>
      <c r="V20" s="44"/>
    </row>
    <row r="21" spans="1:22" s="35" customFormat="1" ht="16.5">
      <c r="A21" s="44" t="s">
        <v>6</v>
      </c>
      <c r="B21" s="457">
        <v>0.16715515757685689</v>
      </c>
      <c r="C21" s="22">
        <v>0.16715515757685689</v>
      </c>
      <c r="D21" s="458"/>
      <c r="E21" s="458"/>
      <c r="F21" s="458">
        <v>0</v>
      </c>
      <c r="G21" s="459"/>
      <c r="H21" s="457">
        <v>0.27859192929476156</v>
      </c>
      <c r="I21" s="22">
        <v>0.26001913400844406</v>
      </c>
      <c r="J21" s="22"/>
      <c r="K21" s="22"/>
      <c r="L21" s="22">
        <v>0</v>
      </c>
      <c r="M21" s="460">
        <v>1.8572795286317431E-2</v>
      </c>
      <c r="N21" s="58">
        <v>8.2191780821917804E-2</v>
      </c>
      <c r="O21" s="67">
        <v>3.287671232876712E-2</v>
      </c>
      <c r="P21" s="66">
        <v>0.20547945205479454</v>
      </c>
      <c r="Q21" s="67">
        <v>0.12328767123287672</v>
      </c>
      <c r="R21" s="130">
        <f t="shared" si="0"/>
        <v>4.1095890410958909E-2</v>
      </c>
      <c r="S21" s="130">
        <f t="shared" si="0"/>
        <v>2.4657534246575345E-2</v>
      </c>
      <c r="T21" s="413"/>
      <c r="V21" s="44"/>
    </row>
    <row r="22" spans="1:22" s="35" customFormat="1" ht="16.5">
      <c r="A22" s="44" t="s">
        <v>9</v>
      </c>
      <c r="B22" s="457">
        <v>0.10137725773984142</v>
      </c>
      <c r="C22" s="22">
        <v>4.8817572099554507E-2</v>
      </c>
      <c r="D22" s="22">
        <v>5.170920529012045E-2</v>
      </c>
      <c r="E22" s="22"/>
      <c r="F22" s="22">
        <v>0</v>
      </c>
      <c r="G22" s="460">
        <v>8.5048035016645478E-4</v>
      </c>
      <c r="H22" s="457">
        <v>0.27878745878456385</v>
      </c>
      <c r="I22" s="22">
        <v>0.12076820972363658</v>
      </c>
      <c r="J22" s="22">
        <v>0.12059811365360329</v>
      </c>
      <c r="K22" s="22">
        <v>2.0411528403994912E-2</v>
      </c>
      <c r="L22" s="22">
        <v>0</v>
      </c>
      <c r="M22" s="460">
        <v>1.7009607003329097E-2</v>
      </c>
      <c r="N22" s="58">
        <v>8.2191780821917804E-2</v>
      </c>
      <c r="O22" s="67">
        <v>4.9315068493150691E-2</v>
      </c>
      <c r="P22" s="66">
        <v>0.31506849315068491</v>
      </c>
      <c r="Q22" s="67">
        <v>7.6712328767123278E-2</v>
      </c>
      <c r="R22" s="130">
        <f t="shared" si="0"/>
        <v>6.3013698630136977E-2</v>
      </c>
      <c r="S22" s="130">
        <f t="shared" si="0"/>
        <v>1.5342465753424656E-2</v>
      </c>
      <c r="T22" s="413"/>
      <c r="V22" s="44"/>
    </row>
    <row r="23" spans="1:22" s="35" customFormat="1" ht="16.5">
      <c r="A23" s="44" t="s">
        <v>12</v>
      </c>
      <c r="B23" s="457">
        <v>0.19072817650176124</v>
      </c>
      <c r="C23" s="22">
        <v>0.12887038952821706</v>
      </c>
      <c r="D23" s="22">
        <v>6.1857786973544188E-2</v>
      </c>
      <c r="E23" s="458"/>
      <c r="F23" s="458">
        <v>0</v>
      </c>
      <c r="G23" s="459"/>
      <c r="H23" s="457">
        <v>0.31444375044884965</v>
      </c>
      <c r="I23" s="22">
        <v>0.13918002069047444</v>
      </c>
      <c r="J23" s="22">
        <v>0.15464446743386046</v>
      </c>
      <c r="K23" s="22"/>
      <c r="L23" s="22">
        <v>0</v>
      </c>
      <c r="M23" s="460">
        <v>2.061926232451473E-2</v>
      </c>
      <c r="N23" s="58">
        <v>4.1095890410958909E-2</v>
      </c>
      <c r="O23" s="67">
        <v>6.5753424657534254E-2</v>
      </c>
      <c r="P23" s="66">
        <v>0.41095890410958907</v>
      </c>
      <c r="Q23" s="67">
        <v>0</v>
      </c>
      <c r="R23" s="130">
        <f t="shared" si="0"/>
        <v>8.2191780821917818E-2</v>
      </c>
      <c r="S23" s="130">
        <f t="shared" si="0"/>
        <v>0</v>
      </c>
      <c r="T23" s="413"/>
      <c r="V23" s="44"/>
    </row>
    <row r="24" spans="1:22" s="35" customFormat="1">
      <c r="A24" s="44" t="s">
        <v>67</v>
      </c>
      <c r="B24" s="462">
        <v>4.5308415327465018E-2</v>
      </c>
      <c r="C24" s="458">
        <v>3.6607427747120828E-2</v>
      </c>
      <c r="D24" s="458">
        <v>8.7009875803441897E-3</v>
      </c>
      <c r="E24" s="458"/>
      <c r="F24" s="458">
        <v>0</v>
      </c>
      <c r="G24" s="459"/>
      <c r="H24" s="462">
        <v>7.3214855494241657E-2</v>
      </c>
      <c r="I24" s="458">
        <v>7.3214855494241657E-2</v>
      </c>
      <c r="J24" s="458"/>
      <c r="K24" s="458"/>
      <c r="L24" s="458">
        <v>0</v>
      </c>
      <c r="M24" s="459"/>
      <c r="N24" s="58">
        <v>0</v>
      </c>
      <c r="O24" s="67">
        <v>3.8356164383561646E-2</v>
      </c>
      <c r="P24" s="66">
        <v>0.22739726027397264</v>
      </c>
      <c r="Q24" s="67"/>
      <c r="R24" s="130">
        <f t="shared" si="0"/>
        <v>4.5479452054794527E-2</v>
      </c>
      <c r="S24" s="130">
        <f t="shared" si="0"/>
        <v>0</v>
      </c>
      <c r="T24" s="413"/>
      <c r="V24" s="44"/>
    </row>
    <row r="25" spans="1:22" s="35" customFormat="1" ht="16.5">
      <c r="A25" s="44" t="s">
        <v>14</v>
      </c>
      <c r="B25" s="457">
        <v>0.49247492809043003</v>
      </c>
      <c r="C25" s="22">
        <v>0.37641395777612485</v>
      </c>
      <c r="D25" s="22">
        <v>0.11292418733283745</v>
      </c>
      <c r="E25" s="22"/>
      <c r="F25" s="22">
        <v>3.1367829814677069E-3</v>
      </c>
      <c r="G25" s="459"/>
      <c r="H25" s="457">
        <v>0.48996550170525588</v>
      </c>
      <c r="I25" s="22">
        <v>0.18820697888806243</v>
      </c>
      <c r="J25" s="22">
        <v>0.12547131925870827</v>
      </c>
      <c r="K25" s="22">
        <v>0.17315042057701743</v>
      </c>
      <c r="L25" s="22">
        <v>3.1367829814677069E-3</v>
      </c>
      <c r="M25" s="459"/>
      <c r="N25" s="58">
        <v>8.2191780821917804E-2</v>
      </c>
      <c r="O25" s="67">
        <v>5.7534246575342472E-2</v>
      </c>
      <c r="P25" s="66">
        <v>0.49041095890410963</v>
      </c>
      <c r="Q25" s="67">
        <v>0</v>
      </c>
      <c r="R25" s="130">
        <f t="shared" si="0"/>
        <v>9.808219178082192E-2</v>
      </c>
      <c r="S25" s="130">
        <f t="shared" si="0"/>
        <v>0</v>
      </c>
      <c r="T25" s="413"/>
      <c r="V25" s="44"/>
    </row>
    <row r="26" spans="1:22" s="35" customFormat="1" ht="16.5">
      <c r="A26" s="45" t="s">
        <v>10</v>
      </c>
      <c r="B26" s="463">
        <v>7.8593250901973319E-2</v>
      </c>
      <c r="C26" s="464">
        <v>5.2395500601315544E-2</v>
      </c>
      <c r="D26" s="464"/>
      <c r="E26" s="464">
        <v>6.5494375751644429E-3</v>
      </c>
      <c r="F26" s="464">
        <v>1.3098875150328888E-2</v>
      </c>
      <c r="G26" s="465">
        <v>6.5494375751644429E-3</v>
      </c>
      <c r="H26" s="463">
        <v>0.20634003080555577</v>
      </c>
      <c r="I26" s="464">
        <v>0.11788987635295996</v>
      </c>
      <c r="J26" s="464"/>
      <c r="K26" s="464">
        <v>3.6054653851280254E-2</v>
      </c>
      <c r="L26" s="464">
        <v>2.6197750300657772E-2</v>
      </c>
      <c r="M26" s="465">
        <v>2.6197750300657772E-2</v>
      </c>
      <c r="N26" s="450">
        <v>8.2191780821917804E-2</v>
      </c>
      <c r="O26" s="69">
        <v>5.2054794520547946E-2</v>
      </c>
      <c r="P26" s="68">
        <v>0.41095890410958902</v>
      </c>
      <c r="Q26" s="69">
        <v>0</v>
      </c>
      <c r="R26" s="131">
        <f t="shared" si="0"/>
        <v>8.2191780821917804E-2</v>
      </c>
      <c r="S26" s="131">
        <f t="shared" si="0"/>
        <v>0</v>
      </c>
      <c r="T26" s="413"/>
      <c r="V26" s="45"/>
    </row>
    <row r="27" spans="1:22" s="35" customFormat="1"/>
    <row r="29" spans="1:22" ht="18.75">
      <c r="A29" s="33" t="s">
        <v>316</v>
      </c>
    </row>
    <row r="30" spans="1:22" ht="15" customHeight="1">
      <c r="L30" s="118"/>
      <c r="M30" s="41"/>
      <c r="N30" s="495" t="s">
        <v>69</v>
      </c>
      <c r="O30" s="497" t="s">
        <v>70</v>
      </c>
      <c r="P30" s="498"/>
      <c r="Q30" s="497" t="s">
        <v>71</v>
      </c>
      <c r="R30" s="498"/>
      <c r="S30" s="42"/>
    </row>
    <row r="31" spans="1:22" ht="25.5">
      <c r="L31" s="118"/>
      <c r="M31" s="38"/>
      <c r="N31" s="505"/>
      <c r="O31" s="466" t="s">
        <v>86</v>
      </c>
      <c r="P31" s="437" t="s">
        <v>81</v>
      </c>
      <c r="Q31" s="466" t="s">
        <v>84</v>
      </c>
      <c r="R31" s="437" t="s">
        <v>85</v>
      </c>
      <c r="S31" s="119" t="s">
        <v>87</v>
      </c>
    </row>
    <row r="32" spans="1:22">
      <c r="M32" s="43" t="s">
        <v>14</v>
      </c>
      <c r="N32" s="258">
        <v>0.98244042979568591</v>
      </c>
      <c r="O32" s="70">
        <v>8.2191780821917804E-2</v>
      </c>
      <c r="P32" s="30">
        <v>5.7534246575342472E-2</v>
      </c>
      <c r="Q32" s="74">
        <v>9.808219178082192E-2</v>
      </c>
      <c r="R32" s="75">
        <v>0</v>
      </c>
      <c r="S32" s="348">
        <v>1.2202486489737683</v>
      </c>
    </row>
    <row r="33" spans="13:19">
      <c r="M33" s="44" t="s">
        <v>4</v>
      </c>
      <c r="N33" s="8">
        <v>0.9788578944190387</v>
      </c>
      <c r="O33" s="71">
        <v>8.2191780821917804E-2</v>
      </c>
      <c r="P33" s="31">
        <v>4.1095890410958902E-2</v>
      </c>
      <c r="Q33" s="76">
        <v>6.0273972602739735E-2</v>
      </c>
      <c r="R33" s="77">
        <v>4.10958904109589E-3</v>
      </c>
      <c r="S33" s="27">
        <v>1.166529127295751</v>
      </c>
    </row>
    <row r="34" spans="13:19">
      <c r="M34" s="44" t="s">
        <v>18</v>
      </c>
      <c r="N34" s="8">
        <v>0.84003598874621266</v>
      </c>
      <c r="O34" s="71">
        <v>8.2191780821917804E-2</v>
      </c>
      <c r="P34" s="31">
        <v>3.8356164383561646E-2</v>
      </c>
      <c r="Q34" s="76">
        <v>8.2191780821917804E-2</v>
      </c>
      <c r="R34" s="77">
        <v>3.287671232876712E-2</v>
      </c>
      <c r="S34" s="27">
        <v>1.0756524271023771</v>
      </c>
    </row>
    <row r="35" spans="13:19">
      <c r="M35" s="44" t="s">
        <v>19</v>
      </c>
      <c r="N35" s="8">
        <v>0.70210292448050249</v>
      </c>
      <c r="O35" s="71">
        <v>0.16438356164383561</v>
      </c>
      <c r="P35" s="31">
        <v>8.2191780821917804E-2</v>
      </c>
      <c r="Q35" s="76">
        <v>0.12328767123287672</v>
      </c>
      <c r="R35" s="77">
        <v>0</v>
      </c>
      <c r="S35" s="27">
        <v>1.0719659381791327</v>
      </c>
    </row>
    <row r="36" spans="13:19">
      <c r="M36" s="44" t="s">
        <v>8</v>
      </c>
      <c r="N36" s="8">
        <v>0.87412792062354949</v>
      </c>
      <c r="O36" s="71">
        <v>8.2191780821917804E-2</v>
      </c>
      <c r="P36" s="31">
        <v>3.8356164383561646E-2</v>
      </c>
      <c r="Q36" s="76">
        <v>5.8082191780821926E-2</v>
      </c>
      <c r="R36" s="77">
        <v>1.643835616438356E-2</v>
      </c>
      <c r="S36" s="27">
        <v>1.0691964137742342</v>
      </c>
    </row>
    <row r="37" spans="13:19">
      <c r="M37" s="44" t="s">
        <v>2</v>
      </c>
      <c r="N37" s="8">
        <v>0.78688784905768072</v>
      </c>
      <c r="O37" s="71">
        <v>8.2191780821917804E-2</v>
      </c>
      <c r="P37" s="31">
        <v>0.1095890410958904</v>
      </c>
      <c r="Q37" s="76">
        <v>3.1561643835616437E-2</v>
      </c>
      <c r="R37" s="77">
        <v>2.3013698630136987E-2</v>
      </c>
      <c r="S37" s="27">
        <v>1.0332440134412424</v>
      </c>
    </row>
    <row r="38" spans="13:19">
      <c r="M38" s="44" t="s">
        <v>20</v>
      </c>
      <c r="N38" s="8">
        <v>0.49304868422744819</v>
      </c>
      <c r="O38" s="71">
        <v>0.16438356164383561</v>
      </c>
      <c r="P38" s="31">
        <v>5.4794520547945202E-2</v>
      </c>
      <c r="Q38" s="76">
        <v>8.2191780821917804E-2</v>
      </c>
      <c r="R38" s="77">
        <v>4.9315068493150691E-2</v>
      </c>
      <c r="S38" s="27">
        <v>0.8437336157342975</v>
      </c>
    </row>
    <row r="39" spans="13:19">
      <c r="M39" s="44" t="s">
        <v>7</v>
      </c>
      <c r="N39" s="8">
        <v>0.58442577015692487</v>
      </c>
      <c r="O39" s="71">
        <v>8.2191780821917804E-2</v>
      </c>
      <c r="P39" s="31">
        <v>8.2191780821917804E-2</v>
      </c>
      <c r="Q39" s="76">
        <v>7.1232876712328766E-2</v>
      </c>
      <c r="R39" s="77">
        <v>0</v>
      </c>
      <c r="S39" s="27">
        <v>0.82004220851308929</v>
      </c>
    </row>
    <row r="40" spans="13:19">
      <c r="M40" s="44" t="s">
        <v>17</v>
      </c>
      <c r="N40" s="8">
        <v>0.61697216435004087</v>
      </c>
      <c r="O40" s="71">
        <v>4.1095890410958902E-2</v>
      </c>
      <c r="P40" s="31">
        <v>3.8356164383561639E-2</v>
      </c>
      <c r="Q40" s="76">
        <v>0.10410958904109588</v>
      </c>
      <c r="R40" s="77">
        <v>0</v>
      </c>
      <c r="S40" s="27">
        <v>0.80053380818565734</v>
      </c>
    </row>
    <row r="41" spans="13:19">
      <c r="M41" s="44" t="s">
        <v>13</v>
      </c>
      <c r="N41" s="8">
        <v>0.52562851096597296</v>
      </c>
      <c r="O41" s="71">
        <v>0.12215086237488608</v>
      </c>
      <c r="P41" s="31">
        <v>4.1095890410958909E-2</v>
      </c>
      <c r="Q41" s="76">
        <v>8.2191780821917818E-2</v>
      </c>
      <c r="R41" s="77">
        <v>0</v>
      </c>
      <c r="S41" s="27">
        <v>0.77106704457373576</v>
      </c>
    </row>
    <row r="42" spans="13:19">
      <c r="M42" s="468" t="s">
        <v>124</v>
      </c>
      <c r="N42" s="421">
        <v>0.54202092310081795</v>
      </c>
      <c r="O42" s="423">
        <v>8.4189734899566201E-2</v>
      </c>
      <c r="P42" s="424">
        <v>5.3972602739726018E-2</v>
      </c>
      <c r="Q42" s="423">
        <v>7.2865753424657537E-2</v>
      </c>
      <c r="R42" s="424">
        <v>1.0698630136986301E-2</v>
      </c>
      <c r="S42" s="421">
        <v>0.76374764430175401</v>
      </c>
    </row>
    <row r="43" spans="13:19">
      <c r="M43" s="44" t="s">
        <v>5</v>
      </c>
      <c r="N43" s="8">
        <v>0.51794763015341716</v>
      </c>
      <c r="O43" s="71">
        <v>8.2191780821917804E-2</v>
      </c>
      <c r="P43" s="31">
        <v>8.2191780821917804E-2</v>
      </c>
      <c r="Q43" s="76">
        <v>6.5205479452054807E-2</v>
      </c>
      <c r="R43" s="77">
        <v>0</v>
      </c>
      <c r="S43" s="27">
        <v>0.74753667124930756</v>
      </c>
    </row>
    <row r="44" spans="13:19">
      <c r="M44" s="44" t="s">
        <v>12</v>
      </c>
      <c r="N44" s="8">
        <v>0.50517192695061086</v>
      </c>
      <c r="O44" s="71">
        <v>4.1095890410958909E-2</v>
      </c>
      <c r="P44" s="31">
        <v>6.5753424657534254E-2</v>
      </c>
      <c r="Q44" s="76">
        <v>8.2191780821917818E-2</v>
      </c>
      <c r="R44" s="77">
        <v>0</v>
      </c>
      <c r="S44" s="27">
        <v>0.69421302284102182</v>
      </c>
    </row>
    <row r="45" spans="13:19">
      <c r="M45" s="44" t="s">
        <v>11</v>
      </c>
      <c r="N45" s="8">
        <v>0.38288207816121006</v>
      </c>
      <c r="O45" s="71">
        <v>0.16438356164383561</v>
      </c>
      <c r="P45" s="31">
        <v>4.1095890410958902E-2</v>
      </c>
      <c r="Q45" s="76">
        <v>8.2191780821917818E-2</v>
      </c>
      <c r="R45" s="77">
        <v>0</v>
      </c>
      <c r="S45" s="27">
        <v>0.67055331103792237</v>
      </c>
    </row>
    <row r="46" spans="13:19">
      <c r="M46" s="469" t="s">
        <v>15</v>
      </c>
      <c r="N46" s="470">
        <v>0.35157875603304362</v>
      </c>
      <c r="O46" s="471">
        <v>0.16438356164383561</v>
      </c>
      <c r="P46" s="472">
        <v>5.4794520547945202E-2</v>
      </c>
      <c r="Q46" s="471">
        <v>8.2191780821917804E-2</v>
      </c>
      <c r="R46" s="472">
        <v>1.643835616438356E-2</v>
      </c>
      <c r="S46" s="473">
        <v>0.66938697521112589</v>
      </c>
    </row>
    <row r="47" spans="13:19">
      <c r="M47" s="44" t="s">
        <v>6</v>
      </c>
      <c r="N47" s="8">
        <v>0.44574708687161846</v>
      </c>
      <c r="O47" s="71">
        <v>8.2191780821917804E-2</v>
      </c>
      <c r="P47" s="31">
        <v>3.287671232876712E-2</v>
      </c>
      <c r="Q47" s="76">
        <v>4.1095890410958909E-2</v>
      </c>
      <c r="R47" s="77">
        <v>2.4657534246575345E-2</v>
      </c>
      <c r="S47" s="27">
        <v>0.62656900467983767</v>
      </c>
    </row>
    <row r="48" spans="13:19">
      <c r="M48" s="44" t="s">
        <v>9</v>
      </c>
      <c r="N48" s="8">
        <v>0.38016471652440526</v>
      </c>
      <c r="O48" s="71">
        <v>8.2191780821917804E-2</v>
      </c>
      <c r="P48" s="31">
        <v>4.9315068493150691E-2</v>
      </c>
      <c r="Q48" s="76">
        <v>6.3013698630136977E-2</v>
      </c>
      <c r="R48" s="77">
        <v>1.5342465753424656E-2</v>
      </c>
      <c r="S48" s="27">
        <v>0.59002773022303534</v>
      </c>
    </row>
    <row r="49" spans="7:20">
      <c r="M49" s="44" t="s">
        <v>10</v>
      </c>
      <c r="N49" s="8">
        <v>0.28493328170752907</v>
      </c>
      <c r="O49" s="71">
        <v>8.2191780821917804E-2</v>
      </c>
      <c r="P49" s="31">
        <v>5.2054794520547946E-2</v>
      </c>
      <c r="Q49" s="76">
        <v>8.2191780821917804E-2</v>
      </c>
      <c r="R49" s="77">
        <v>0</v>
      </c>
      <c r="S49" s="27">
        <v>0.50137163787191263</v>
      </c>
    </row>
    <row r="50" spans="7:20">
      <c r="M50" s="44" t="s">
        <v>16</v>
      </c>
      <c r="N50" s="8">
        <v>0.28275407796976254</v>
      </c>
      <c r="O50" s="71">
        <v>0</v>
      </c>
      <c r="P50" s="31">
        <v>4.1095890410958902E-2</v>
      </c>
      <c r="Q50" s="76">
        <v>8.2191780821917804E-2</v>
      </c>
      <c r="R50" s="77">
        <v>1.643835616438356E-2</v>
      </c>
      <c r="S50" s="27">
        <v>0.4224801053670228</v>
      </c>
    </row>
    <row r="51" spans="7:20">
      <c r="M51" s="45" t="s">
        <v>1</v>
      </c>
      <c r="N51" s="259">
        <v>0.18618750000000001</v>
      </c>
      <c r="O51" s="72">
        <v>0</v>
      </c>
      <c r="P51" s="73">
        <v>3.8356164383561646E-2</v>
      </c>
      <c r="Q51" s="78">
        <v>3.8356164383561646E-2</v>
      </c>
      <c r="R51" s="79">
        <v>1.5342465753424659E-2</v>
      </c>
      <c r="S51" s="261">
        <v>0.27824229452054799</v>
      </c>
    </row>
    <row r="52" spans="7:20">
      <c r="G52" s="15"/>
      <c r="M52" s="44" t="s">
        <v>67</v>
      </c>
      <c r="N52" s="8">
        <v>0.11852327082170667</v>
      </c>
      <c r="O52" s="27">
        <v>0</v>
      </c>
      <c r="P52" s="27">
        <v>3.8356164383561646E-2</v>
      </c>
      <c r="Q52" s="148">
        <v>4.5479452054794527E-2</v>
      </c>
      <c r="R52" s="148">
        <v>0</v>
      </c>
      <c r="S52" s="27">
        <v>0.20235888726006285</v>
      </c>
      <c r="T52" s="5"/>
    </row>
    <row r="54" spans="7:20">
      <c r="M54" s="2"/>
      <c r="N54" s="2"/>
      <c r="O54" s="2"/>
      <c r="P54" s="2"/>
      <c r="Q54" s="2"/>
      <c r="R54" s="2"/>
      <c r="S54" s="2"/>
      <c r="T54" s="2"/>
    </row>
    <row r="55" spans="7:20">
      <c r="M55" s="474"/>
      <c r="N55" s="504"/>
      <c r="O55" s="504"/>
      <c r="P55" s="504"/>
      <c r="Q55" s="504"/>
      <c r="R55" s="504"/>
      <c r="S55" s="2"/>
      <c r="T55" s="2"/>
    </row>
    <row r="56" spans="7:20">
      <c r="M56" s="474"/>
      <c r="N56" s="504"/>
      <c r="O56" s="119"/>
      <c r="P56" s="119"/>
      <c r="Q56" s="119"/>
      <c r="R56" s="119"/>
      <c r="S56" s="119"/>
      <c r="T56" s="2"/>
    </row>
    <row r="57" spans="7:20">
      <c r="M57" s="44"/>
      <c r="N57" s="148"/>
      <c r="O57" s="148"/>
      <c r="P57" s="148"/>
      <c r="Q57" s="149"/>
      <c r="R57" s="149"/>
      <c r="S57" s="27"/>
      <c r="T57" s="2"/>
    </row>
    <row r="58" spans="7:20">
      <c r="M58" s="44"/>
      <c r="N58" s="148"/>
      <c r="O58" s="148"/>
      <c r="P58" s="148"/>
      <c r="Q58" s="149"/>
      <c r="R58" s="149"/>
      <c r="S58" s="27"/>
      <c r="T58" s="2"/>
    </row>
    <row r="59" spans="7:20">
      <c r="M59" s="44"/>
      <c r="N59" s="148"/>
      <c r="O59" s="148"/>
      <c r="P59" s="476"/>
      <c r="Q59" s="477"/>
      <c r="R59" s="149"/>
      <c r="S59" s="27"/>
      <c r="T59" s="2"/>
    </row>
    <row r="60" spans="7:20">
      <c r="M60" s="44"/>
      <c r="N60" s="148"/>
      <c r="O60" s="148"/>
      <c r="P60" s="148"/>
      <c r="Q60" s="149"/>
      <c r="R60" s="149"/>
      <c r="S60" s="27"/>
      <c r="T60" s="2"/>
    </row>
    <row r="61" spans="7:20">
      <c r="M61" s="44"/>
      <c r="N61" s="148"/>
      <c r="O61" s="148"/>
      <c r="P61" s="148"/>
      <c r="Q61" s="149"/>
      <c r="R61" s="149"/>
      <c r="S61" s="27"/>
      <c r="T61" s="2"/>
    </row>
    <row r="62" spans="7:20">
      <c r="M62" s="44"/>
      <c r="N62" s="148"/>
      <c r="O62" s="148"/>
      <c r="P62" s="148"/>
      <c r="Q62" s="149"/>
      <c r="R62" s="149"/>
      <c r="S62" s="27"/>
      <c r="T62" s="2"/>
    </row>
    <row r="63" spans="7:20">
      <c r="M63" s="44"/>
      <c r="N63" s="148"/>
      <c r="O63" s="148"/>
      <c r="P63" s="148"/>
      <c r="Q63" s="149"/>
      <c r="R63" s="149"/>
      <c r="S63" s="27"/>
      <c r="T63" s="2"/>
    </row>
    <row r="64" spans="7:20">
      <c r="M64" s="44"/>
      <c r="N64" s="148"/>
      <c r="O64" s="148"/>
      <c r="P64" s="148"/>
      <c r="Q64" s="149"/>
      <c r="R64" s="149"/>
      <c r="S64" s="27"/>
      <c r="T64" s="2"/>
    </row>
    <row r="65" spans="13:20">
      <c r="M65" s="44"/>
      <c r="N65" s="148"/>
      <c r="O65" s="148"/>
      <c r="P65" s="148"/>
      <c r="Q65" s="149"/>
      <c r="R65" s="149"/>
      <c r="S65" s="27"/>
      <c r="T65" s="2"/>
    </row>
    <row r="66" spans="13:20">
      <c r="M66" s="2"/>
      <c r="N66" s="148"/>
      <c r="O66" s="148"/>
      <c r="P66" s="148"/>
      <c r="Q66" s="149"/>
      <c r="R66" s="149"/>
      <c r="S66" s="27"/>
      <c r="T66" s="2"/>
    </row>
    <row r="67" spans="13:20">
      <c r="M67" s="44"/>
      <c r="N67" s="148"/>
      <c r="O67" s="148"/>
      <c r="P67" s="148"/>
      <c r="Q67" s="149"/>
      <c r="R67" s="149"/>
      <c r="S67" s="27"/>
      <c r="T67" s="2"/>
    </row>
    <row r="68" spans="13:20">
      <c r="M68" s="44"/>
      <c r="N68" s="148"/>
      <c r="O68" s="148"/>
      <c r="P68" s="148"/>
      <c r="Q68" s="149"/>
      <c r="R68" s="149"/>
      <c r="S68" s="27"/>
      <c r="T68" s="2"/>
    </row>
    <row r="69" spans="13:20">
      <c r="M69" s="44"/>
      <c r="N69" s="148"/>
      <c r="O69" s="148"/>
      <c r="P69" s="148"/>
      <c r="Q69" s="149"/>
      <c r="R69" s="149"/>
      <c r="S69" s="27"/>
      <c r="T69" s="2"/>
    </row>
    <row r="70" spans="13:20">
      <c r="M70" s="44"/>
      <c r="N70" s="148"/>
      <c r="O70" s="148"/>
      <c r="P70" s="148"/>
      <c r="Q70" s="149"/>
      <c r="R70" s="149"/>
      <c r="S70" s="27"/>
      <c r="T70" s="2"/>
    </row>
    <row r="71" spans="13:20">
      <c r="M71" s="44"/>
      <c r="N71" s="148"/>
      <c r="O71" s="148"/>
      <c r="P71" s="148"/>
      <c r="Q71" s="149"/>
      <c r="R71" s="149"/>
      <c r="S71" s="27"/>
      <c r="T71" s="2"/>
    </row>
    <row r="72" spans="13:20">
      <c r="M72" s="44"/>
      <c r="N72" s="148"/>
      <c r="O72" s="148"/>
      <c r="P72" s="148"/>
      <c r="Q72" s="149"/>
      <c r="R72" s="149"/>
      <c r="S72" s="27"/>
      <c r="T72" s="2"/>
    </row>
    <row r="73" spans="13:20">
      <c r="M73" s="44"/>
      <c r="N73" s="148"/>
      <c r="O73" s="148"/>
      <c r="P73" s="148"/>
      <c r="Q73" s="149"/>
      <c r="R73" s="149"/>
      <c r="S73" s="27"/>
      <c r="T73" s="2"/>
    </row>
    <row r="74" spans="13:20">
      <c r="M74" s="44"/>
      <c r="N74" s="148"/>
      <c r="O74" s="148"/>
      <c r="P74" s="148"/>
      <c r="Q74" s="149"/>
      <c r="R74" s="149"/>
      <c r="S74" s="27"/>
      <c r="T74" s="2"/>
    </row>
    <row r="75" spans="13:20">
      <c r="M75" s="44"/>
      <c r="N75" s="148"/>
      <c r="O75" s="148"/>
      <c r="P75" s="148"/>
      <c r="Q75" s="149"/>
      <c r="R75" s="149"/>
      <c r="S75" s="27"/>
      <c r="T75" s="2"/>
    </row>
    <row r="76" spans="13:20">
      <c r="M76" s="44"/>
      <c r="N76" s="148"/>
      <c r="O76" s="148"/>
      <c r="P76" s="148"/>
      <c r="Q76" s="149"/>
      <c r="R76" s="149"/>
      <c r="S76" s="27"/>
      <c r="T76" s="2"/>
    </row>
    <row r="77" spans="13:20">
      <c r="M77" s="44"/>
      <c r="N77" s="148"/>
      <c r="O77" s="148"/>
      <c r="P77" s="148"/>
      <c r="Q77" s="149"/>
      <c r="R77" s="149"/>
      <c r="S77" s="148"/>
      <c r="T77" s="2"/>
    </row>
    <row r="78" spans="13:20">
      <c r="M78" s="2"/>
      <c r="N78" s="2"/>
      <c r="O78" s="2"/>
      <c r="P78" s="2"/>
      <c r="Q78" s="2"/>
      <c r="R78" s="2"/>
      <c r="S78" s="2"/>
      <c r="T78" s="2"/>
    </row>
    <row r="79" spans="13:20">
      <c r="M79" s="474"/>
      <c r="N79" s="504"/>
      <c r="O79" s="119"/>
      <c r="P79" s="504"/>
      <c r="Q79" s="119"/>
      <c r="R79" s="2"/>
      <c r="S79" s="2"/>
      <c r="T79" s="2"/>
    </row>
    <row r="80" spans="13:20">
      <c r="M80" s="474"/>
      <c r="N80" s="504"/>
      <c r="O80" s="2"/>
      <c r="P80" s="504"/>
      <c r="Q80" s="2"/>
      <c r="R80" s="2"/>
      <c r="S80" s="2"/>
      <c r="T80" s="2"/>
    </row>
    <row r="81" spans="13:20">
      <c r="M81" s="44"/>
      <c r="N81" s="148"/>
      <c r="O81" s="148"/>
      <c r="P81" s="148"/>
      <c r="Q81" s="2"/>
      <c r="R81" s="2"/>
      <c r="S81" s="2"/>
      <c r="T81" s="2"/>
    </row>
    <row r="82" spans="13:20">
      <c r="M82" s="44"/>
      <c r="N82" s="148"/>
      <c r="O82" s="148"/>
      <c r="P82" s="148"/>
      <c r="Q82" s="2"/>
      <c r="R82" s="2"/>
      <c r="S82" s="2"/>
      <c r="T82" s="2"/>
    </row>
    <row r="83" spans="13:20">
      <c r="M83" s="44"/>
      <c r="N83" s="148"/>
      <c r="O83" s="148"/>
      <c r="P83" s="148"/>
      <c r="Q83" s="2"/>
      <c r="R83" s="2"/>
      <c r="S83" s="2"/>
      <c r="T83" s="2"/>
    </row>
    <row r="84" spans="13:20">
      <c r="M84" s="44"/>
      <c r="N84" s="148"/>
      <c r="O84" s="148"/>
      <c r="P84" s="148"/>
      <c r="Q84" s="2"/>
      <c r="R84" s="2"/>
      <c r="S84" s="2"/>
      <c r="T84" s="2"/>
    </row>
    <row r="85" spans="13:20">
      <c r="M85" s="44"/>
      <c r="N85" s="148"/>
      <c r="O85" s="148"/>
      <c r="P85" s="148"/>
      <c r="Q85" s="2"/>
      <c r="R85" s="2"/>
      <c r="S85" s="2"/>
      <c r="T85" s="2"/>
    </row>
    <row r="86" spans="13:20">
      <c r="M86" s="44"/>
      <c r="N86" s="148"/>
      <c r="O86" s="148"/>
      <c r="P86" s="148"/>
      <c r="Q86" s="2"/>
      <c r="R86" s="2"/>
      <c r="S86" s="2"/>
      <c r="T86" s="2"/>
    </row>
    <row r="87" spans="13:20">
      <c r="M87" s="44"/>
      <c r="N87" s="148"/>
      <c r="O87" s="148"/>
      <c r="P87" s="148"/>
      <c r="Q87" s="2"/>
      <c r="R87" s="2"/>
      <c r="S87" s="2"/>
      <c r="T87" s="2"/>
    </row>
    <row r="88" spans="13:20">
      <c r="M88" s="44"/>
      <c r="N88" s="148"/>
      <c r="O88" s="148"/>
      <c r="P88" s="148"/>
      <c r="Q88" s="2"/>
      <c r="R88" s="2"/>
      <c r="S88" s="2"/>
      <c r="T88" s="2"/>
    </row>
    <row r="89" spans="13:20">
      <c r="M89" s="44"/>
      <c r="N89" s="148"/>
      <c r="O89" s="148"/>
      <c r="P89" s="148"/>
      <c r="Q89" s="2"/>
      <c r="R89" s="2"/>
      <c r="S89" s="2"/>
      <c r="T89" s="2"/>
    </row>
    <row r="90" spans="13:20">
      <c r="M90" s="44"/>
      <c r="N90" s="148"/>
      <c r="O90" s="148"/>
      <c r="P90" s="148"/>
      <c r="Q90" s="2"/>
      <c r="R90" s="2"/>
      <c r="S90" s="2"/>
      <c r="T90" s="2"/>
    </row>
    <row r="91" spans="13:20">
      <c r="M91" s="44"/>
      <c r="N91" s="148"/>
      <c r="O91" s="148"/>
      <c r="P91" s="148"/>
      <c r="Q91" s="2"/>
      <c r="R91" s="2"/>
      <c r="S91" s="2"/>
      <c r="T91" s="2"/>
    </row>
    <row r="92" spans="13:20">
      <c r="M92" s="44"/>
      <c r="N92" s="148"/>
      <c r="O92" s="148"/>
      <c r="P92" s="148"/>
      <c r="Q92" s="2"/>
      <c r="R92" s="2"/>
      <c r="S92" s="2"/>
      <c r="T92" s="2"/>
    </row>
    <row r="93" spans="13:20">
      <c r="M93" s="44"/>
      <c r="N93" s="148"/>
      <c r="O93" s="148"/>
      <c r="P93" s="148"/>
      <c r="Q93" s="2"/>
      <c r="R93" s="2"/>
      <c r="S93" s="2"/>
      <c r="T93" s="2"/>
    </row>
    <row r="94" spans="13:20">
      <c r="M94" s="44"/>
      <c r="N94" s="148"/>
      <c r="O94" s="148"/>
      <c r="P94" s="148"/>
      <c r="Q94" s="2"/>
      <c r="R94" s="2"/>
      <c r="S94" s="2"/>
      <c r="T94" s="2"/>
    </row>
    <row r="95" spans="13:20">
      <c r="M95" s="44"/>
      <c r="N95" s="148"/>
      <c r="O95" s="148"/>
      <c r="P95" s="148"/>
      <c r="Q95" s="2"/>
      <c r="R95" s="2"/>
      <c r="S95" s="2"/>
      <c r="T95" s="2"/>
    </row>
    <row r="96" spans="13:20">
      <c r="M96" s="44"/>
      <c r="N96" s="148"/>
      <c r="O96" s="148"/>
      <c r="P96" s="148"/>
      <c r="Q96" s="2"/>
      <c r="R96" s="2"/>
      <c r="S96" s="2"/>
      <c r="T96" s="2"/>
    </row>
    <row r="97" spans="13:20">
      <c r="M97" s="44"/>
      <c r="N97" s="148"/>
      <c r="O97" s="148"/>
      <c r="P97" s="148"/>
      <c r="Q97" s="2"/>
      <c r="R97" s="2"/>
      <c r="S97" s="2"/>
      <c r="T97" s="2"/>
    </row>
    <row r="98" spans="13:20">
      <c r="M98" s="44"/>
      <c r="N98" s="148"/>
      <c r="O98" s="148"/>
      <c r="P98" s="148"/>
      <c r="Q98" s="2"/>
      <c r="R98" s="2"/>
      <c r="S98" s="2"/>
      <c r="T98" s="2"/>
    </row>
    <row r="99" spans="13:20">
      <c r="M99" s="44"/>
      <c r="N99" s="148"/>
      <c r="O99" s="148"/>
      <c r="P99" s="148"/>
      <c r="Q99" s="2"/>
      <c r="R99" s="2"/>
      <c r="S99" s="2"/>
      <c r="T99" s="2"/>
    </row>
    <row r="100" spans="13:20">
      <c r="M100" s="44"/>
      <c r="N100" s="148"/>
      <c r="O100" s="148"/>
      <c r="P100" s="148"/>
      <c r="Q100" s="2"/>
      <c r="R100" s="2"/>
      <c r="S100" s="2"/>
      <c r="T100" s="2"/>
    </row>
    <row r="101" spans="13:20">
      <c r="M101" s="430"/>
      <c r="N101" s="467"/>
      <c r="O101" s="467"/>
      <c r="P101" s="467"/>
      <c r="Q101" s="2"/>
      <c r="R101" s="2"/>
      <c r="S101" s="2"/>
      <c r="T101" s="2"/>
    </row>
    <row r="102" spans="13:20">
      <c r="M102" s="2"/>
      <c r="N102" s="2"/>
      <c r="O102" s="2"/>
      <c r="P102" s="2"/>
      <c r="Q102" s="2"/>
      <c r="R102" s="2"/>
      <c r="S102" s="2"/>
      <c r="T102" s="2"/>
    </row>
    <row r="103" spans="13:20">
      <c r="M103" s="2"/>
      <c r="N103" s="2"/>
      <c r="O103" s="2"/>
      <c r="P103" s="2"/>
      <c r="Q103" s="2"/>
      <c r="R103" s="2"/>
      <c r="S103" s="2"/>
      <c r="T103" s="2"/>
    </row>
    <row r="104" spans="13:20">
      <c r="M104" s="2"/>
      <c r="N104" s="2"/>
      <c r="O104" s="2"/>
      <c r="P104" s="2"/>
      <c r="Q104" s="2"/>
      <c r="R104" s="2"/>
      <c r="S104" s="2"/>
      <c r="T104" s="2"/>
    </row>
    <row r="105" spans="13:20">
      <c r="M105" s="2"/>
      <c r="N105" s="2"/>
      <c r="O105" s="2"/>
      <c r="P105" s="2"/>
      <c r="Q105" s="2"/>
      <c r="R105" s="2"/>
      <c r="S105" s="2"/>
      <c r="T105" s="2"/>
    </row>
    <row r="106" spans="13:20">
      <c r="M106" s="2"/>
      <c r="N106" s="2"/>
      <c r="O106" s="2"/>
      <c r="P106" s="2"/>
      <c r="Q106" s="2"/>
      <c r="R106" s="2"/>
      <c r="S106" s="2"/>
      <c r="T106" s="2"/>
    </row>
    <row r="107" spans="13:20">
      <c r="M107" s="2"/>
      <c r="N107" s="2"/>
      <c r="O107" s="2"/>
      <c r="P107" s="2"/>
      <c r="Q107" s="2"/>
      <c r="R107" s="2"/>
      <c r="S107" s="2"/>
      <c r="T107" s="2"/>
    </row>
    <row r="108" spans="13:20">
      <c r="M108" s="2"/>
      <c r="N108" s="2"/>
      <c r="O108" s="2"/>
      <c r="P108" s="2"/>
      <c r="Q108" s="2"/>
      <c r="R108" s="2"/>
      <c r="S108" s="2"/>
      <c r="T108" s="2"/>
    </row>
    <row r="109" spans="13:20">
      <c r="M109" s="44"/>
      <c r="N109" s="148"/>
      <c r="O109" s="148"/>
      <c r="P109" s="148"/>
      <c r="Q109" s="149"/>
      <c r="R109" s="149"/>
      <c r="S109" s="27"/>
      <c r="T109" s="2"/>
    </row>
    <row r="110" spans="13:20">
      <c r="M110" s="44"/>
      <c r="N110" s="148"/>
      <c r="O110" s="148"/>
      <c r="P110" s="476"/>
      <c r="Q110" s="477"/>
      <c r="R110" s="149"/>
      <c r="S110" s="27"/>
      <c r="T110" s="2"/>
    </row>
    <row r="111" spans="13:20">
      <c r="M111" s="44"/>
      <c r="N111" s="148"/>
      <c r="O111" s="148"/>
      <c r="P111" s="148"/>
      <c r="Q111" s="149"/>
      <c r="R111" s="149"/>
      <c r="S111" s="27"/>
      <c r="T111" s="2"/>
    </row>
    <row r="112" spans="13:20">
      <c r="M112" s="44"/>
      <c r="N112" s="148"/>
      <c r="O112" s="148"/>
      <c r="P112" s="148"/>
      <c r="Q112" s="149"/>
      <c r="R112" s="149"/>
      <c r="S112" s="27"/>
      <c r="T112" s="2"/>
    </row>
    <row r="113" spans="13:20">
      <c r="M113" s="44"/>
      <c r="N113" s="148"/>
      <c r="O113" s="148"/>
      <c r="P113" s="148"/>
      <c r="Q113" s="149"/>
      <c r="R113" s="149"/>
      <c r="S113" s="27"/>
      <c r="T113" s="2"/>
    </row>
    <row r="114" spans="13:20">
      <c r="M114" s="44"/>
      <c r="N114" s="148"/>
      <c r="O114" s="148"/>
      <c r="P114" s="148"/>
      <c r="Q114" s="149"/>
      <c r="R114" s="149"/>
      <c r="S114" s="27"/>
      <c r="T114" s="2"/>
    </row>
    <row r="115" spans="13:20">
      <c r="M115" s="44"/>
      <c r="N115" s="148"/>
      <c r="O115" s="148"/>
      <c r="P115" s="148"/>
      <c r="Q115" s="149"/>
      <c r="R115" s="149"/>
      <c r="S115" s="27"/>
      <c r="T115" s="2"/>
    </row>
    <row r="116" spans="13:20">
      <c r="M116" s="44"/>
      <c r="N116" s="148"/>
      <c r="O116" s="148"/>
      <c r="P116" s="148"/>
      <c r="Q116" s="149"/>
      <c r="R116" s="149"/>
      <c r="S116" s="27"/>
      <c r="T116" s="2"/>
    </row>
    <row r="117" spans="13:20">
      <c r="M117" s="44"/>
      <c r="N117" s="148"/>
      <c r="O117" s="148"/>
      <c r="P117" s="148"/>
      <c r="Q117" s="149"/>
      <c r="R117" s="149"/>
      <c r="S117" s="27"/>
      <c r="T117" s="2"/>
    </row>
    <row r="118" spans="13:20">
      <c r="M118" s="44"/>
      <c r="N118" s="148"/>
      <c r="O118" s="148"/>
      <c r="P118" s="148"/>
      <c r="Q118" s="149"/>
      <c r="R118" s="149"/>
      <c r="S118" s="27"/>
      <c r="T118" s="2"/>
    </row>
    <row r="119" spans="13:20">
      <c r="M119" s="44"/>
      <c r="N119" s="148"/>
      <c r="O119" s="148"/>
      <c r="P119" s="148"/>
      <c r="Q119" s="149"/>
      <c r="R119" s="149"/>
      <c r="S119" s="27"/>
      <c r="T119" s="2"/>
    </row>
    <row r="120" spans="13:20">
      <c r="M120" s="44"/>
      <c r="N120" s="148"/>
      <c r="O120" s="148"/>
      <c r="P120" s="148"/>
      <c r="Q120" s="149"/>
      <c r="R120" s="149"/>
      <c r="S120" s="27"/>
      <c r="T120" s="2"/>
    </row>
    <row r="121" spans="13:20">
      <c r="M121" s="44"/>
      <c r="N121" s="148"/>
      <c r="O121" s="148"/>
      <c r="P121" s="148"/>
      <c r="Q121" s="149"/>
      <c r="R121" s="149"/>
      <c r="S121" s="27"/>
      <c r="T121" s="2"/>
    </row>
    <row r="122" spans="13:20">
      <c r="M122" s="44"/>
      <c r="N122" s="148"/>
      <c r="O122" s="148"/>
      <c r="P122" s="148"/>
      <c r="Q122" s="149"/>
      <c r="R122" s="149"/>
      <c r="S122" s="27"/>
      <c r="T122" s="2"/>
    </row>
    <row r="123" spans="13:20">
      <c r="M123" s="44"/>
      <c r="N123" s="148"/>
      <c r="O123" s="148"/>
      <c r="P123" s="148"/>
      <c r="Q123" s="149"/>
      <c r="R123" s="149"/>
      <c r="S123" s="27"/>
      <c r="T123" s="2"/>
    </row>
    <row r="124" spans="13:20">
      <c r="M124" s="44"/>
      <c r="N124" s="148"/>
      <c r="O124" s="148"/>
      <c r="P124" s="148"/>
      <c r="Q124" s="149"/>
      <c r="R124" s="149"/>
      <c r="S124" s="27"/>
      <c r="T124" s="2"/>
    </row>
    <row r="125" spans="13:20">
      <c r="M125" s="44"/>
      <c r="N125" s="148"/>
      <c r="O125" s="148"/>
      <c r="P125" s="148"/>
      <c r="Q125" s="149"/>
      <c r="R125" s="149"/>
      <c r="S125" s="27"/>
      <c r="T125" s="2"/>
    </row>
    <row r="126" spans="13:20">
      <c r="M126" s="44"/>
      <c r="N126" s="148"/>
      <c r="O126" s="148"/>
      <c r="P126" s="148"/>
      <c r="Q126" s="149"/>
      <c r="R126" s="149"/>
      <c r="S126" s="27"/>
      <c r="T126" s="2"/>
    </row>
    <row r="127" spans="13:20">
      <c r="M127" s="44"/>
      <c r="N127" s="148"/>
      <c r="O127" s="148"/>
      <c r="P127" s="148"/>
      <c r="Q127" s="149"/>
      <c r="R127" s="149"/>
      <c r="S127" s="27"/>
      <c r="T127" s="2"/>
    </row>
    <row r="128" spans="13:20">
      <c r="M128" s="44"/>
      <c r="N128" s="148"/>
      <c r="O128" s="148"/>
      <c r="P128" s="148"/>
      <c r="Q128" s="149"/>
      <c r="R128" s="149"/>
      <c r="S128" s="27"/>
      <c r="T128" s="2"/>
    </row>
    <row r="129" spans="13:20">
      <c r="M129" s="2"/>
      <c r="N129" s="148"/>
      <c r="O129" s="148"/>
      <c r="P129" s="148"/>
      <c r="Q129" s="149"/>
      <c r="R129" s="149"/>
      <c r="S129" s="148"/>
      <c r="T129" s="2"/>
    </row>
  </sheetData>
  <sortState ref="M32:S52">
    <sortCondition descending="1" ref="S32:S52"/>
  </sortState>
  <mergeCells count="16">
    <mergeCell ref="A4:A6"/>
    <mergeCell ref="B4:M4"/>
    <mergeCell ref="N4:O5"/>
    <mergeCell ref="P4:S4"/>
    <mergeCell ref="B5:G5"/>
    <mergeCell ref="H5:M5"/>
    <mergeCell ref="P5:Q5"/>
    <mergeCell ref="R5:S5"/>
    <mergeCell ref="N79:N80"/>
    <mergeCell ref="P79:P80"/>
    <mergeCell ref="N30:N31"/>
    <mergeCell ref="O30:P30"/>
    <mergeCell ref="Q30:R30"/>
    <mergeCell ref="N55:N56"/>
    <mergeCell ref="O55:P55"/>
    <mergeCell ref="Q55:R55"/>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2"/>
  <sheetViews>
    <sheetView showGridLines="0" topLeftCell="A75" workbookViewId="0">
      <selection activeCell="G36" sqref="G36"/>
    </sheetView>
  </sheetViews>
  <sheetFormatPr defaultColWidth="9.140625" defaultRowHeight="15"/>
  <cols>
    <col min="1" max="1" width="6.5703125" customWidth="1"/>
    <col min="2" max="2" width="12.5703125" customWidth="1"/>
    <col min="3" max="3" width="14.7109375" customWidth="1"/>
    <col min="4" max="4" width="13.85546875" customWidth="1"/>
    <col min="5" max="5" width="20.42578125" bestFit="1" customWidth="1"/>
    <col min="6" max="6" width="12.140625" customWidth="1"/>
    <col min="7" max="7" width="12.28515625" customWidth="1"/>
    <col min="8" max="9" width="10.5703125" bestFit="1" customWidth="1"/>
    <col min="10" max="10" width="16.140625" customWidth="1"/>
    <col min="11" max="11" width="12.7109375" customWidth="1"/>
    <col min="12" max="12" width="12.28515625" customWidth="1"/>
    <col min="13" max="14" width="10.5703125" bestFit="1" customWidth="1"/>
    <col min="15" max="15" width="17.5703125" customWidth="1"/>
    <col min="16" max="21" width="10.5703125" bestFit="1" customWidth="1"/>
  </cols>
  <sheetData>
    <row r="1" spans="1:21" ht="18.75">
      <c r="A1" s="33" t="s">
        <v>317</v>
      </c>
    </row>
    <row r="2" spans="1:21">
      <c r="A2" t="s">
        <v>97</v>
      </c>
    </row>
    <row r="3" spans="1:21" hidden="1">
      <c r="B3" t="s">
        <v>18</v>
      </c>
      <c r="C3" t="s">
        <v>20</v>
      </c>
      <c r="D3" t="s">
        <v>2</v>
      </c>
      <c r="E3" t="s">
        <v>16</v>
      </c>
      <c r="F3" t="s">
        <v>4</v>
      </c>
      <c r="G3" t="s">
        <v>8</v>
      </c>
      <c r="H3" t="s">
        <v>13</v>
      </c>
      <c r="I3" t="s">
        <v>11</v>
      </c>
      <c r="J3" t="s">
        <v>15</v>
      </c>
      <c r="K3" t="s">
        <v>17</v>
      </c>
      <c r="L3" t="s">
        <v>1</v>
      </c>
      <c r="M3" t="s">
        <v>7</v>
      </c>
      <c r="N3" t="s">
        <v>5</v>
      </c>
      <c r="O3" t="s">
        <v>19</v>
      </c>
      <c r="P3" t="s">
        <v>6</v>
      </c>
      <c r="Q3" t="s">
        <v>9</v>
      </c>
      <c r="R3" t="s">
        <v>12</v>
      </c>
      <c r="S3" t="s">
        <v>3</v>
      </c>
      <c r="T3" t="s">
        <v>14</v>
      </c>
      <c r="U3" t="s">
        <v>10</v>
      </c>
    </row>
    <row r="4" spans="1:21" hidden="1">
      <c r="A4" t="s">
        <v>88</v>
      </c>
      <c r="B4" s="49">
        <v>51981.66618883748</v>
      </c>
      <c r="C4" s="49">
        <v>13399.558925638197</v>
      </c>
      <c r="D4" s="49">
        <v>31854.20927605778</v>
      </c>
      <c r="E4" s="49">
        <v>48876.098568060908</v>
      </c>
      <c r="F4" s="49">
        <v>27978.629828159494</v>
      </c>
      <c r="G4" s="49">
        <v>32573.579999449135</v>
      </c>
      <c r="H4" s="49">
        <v>23817.328246283825</v>
      </c>
      <c r="I4" s="49">
        <v>17578.982060432587</v>
      </c>
      <c r="J4" s="49">
        <v>11887.30867229441</v>
      </c>
      <c r="K4" s="49">
        <v>39897.407089304121</v>
      </c>
      <c r="L4" s="49">
        <v>21078.640412240045</v>
      </c>
      <c r="M4" s="49">
        <v>11153.537145024622</v>
      </c>
      <c r="N4" s="49">
        <v>41758.326275234329</v>
      </c>
      <c r="O4" s="49">
        <v>22374.300986377995</v>
      </c>
      <c r="P4" s="49">
        <v>18500.406599785332</v>
      </c>
      <c r="Q4" s="49">
        <v>32257.388273899738</v>
      </c>
      <c r="R4" s="49">
        <v>19369.410535282801</v>
      </c>
      <c r="S4" s="49">
        <v>69279.42526894639</v>
      </c>
      <c r="T4" s="49">
        <v>41717.517890633171</v>
      </c>
      <c r="U4" s="49">
        <v>43705.439247906645</v>
      </c>
    </row>
    <row r="5" spans="1:21" hidden="1">
      <c r="A5" t="s">
        <v>89</v>
      </c>
      <c r="B5" s="49">
        <v>3.6579999999999999</v>
      </c>
      <c r="C5" s="49">
        <v>3.2309999999999999</v>
      </c>
      <c r="D5" s="49">
        <v>1.6459999999999999</v>
      </c>
      <c r="E5" s="49">
        <v>346.63400000000001</v>
      </c>
      <c r="F5" s="49">
        <v>1175.5250000000001</v>
      </c>
      <c r="G5" s="49">
        <v>362.64100000000002</v>
      </c>
      <c r="H5" s="49">
        <v>0.55000000000000004</v>
      </c>
      <c r="I5" s="49">
        <v>3.742</v>
      </c>
      <c r="J5" s="49">
        <v>10.058</v>
      </c>
      <c r="K5" s="49">
        <v>7.7889999999999997</v>
      </c>
      <c r="L5" s="49">
        <v>56.567</v>
      </c>
      <c r="M5" s="49">
        <v>9.3789999999999996</v>
      </c>
      <c r="N5" s="49">
        <v>0.59199999999999997</v>
      </c>
      <c r="O5" s="49">
        <v>1.5229999999999999</v>
      </c>
      <c r="P5" s="49">
        <v>2273.096</v>
      </c>
      <c r="Q5" s="49">
        <v>20.154</v>
      </c>
      <c r="R5" s="49">
        <v>0.49299999999999999</v>
      </c>
      <c r="S5" s="49">
        <v>3.839</v>
      </c>
      <c r="T5" s="49">
        <v>17.292999999999999</v>
      </c>
      <c r="U5" s="49">
        <v>3.9550000000000001</v>
      </c>
    </row>
    <row r="6" spans="1:21" hidden="1">
      <c r="A6" t="s">
        <v>90</v>
      </c>
      <c r="B6" s="49">
        <v>10593.231017632586</v>
      </c>
      <c r="C6" s="49">
        <v>4456.8245125348194</v>
      </c>
      <c r="D6" s="49">
        <v>4942.891859052248</v>
      </c>
      <c r="E6" s="49">
        <v>7269.9158189906357</v>
      </c>
      <c r="F6" s="49">
        <v>6017.7367559175682</v>
      </c>
      <c r="G6" s="49">
        <v>9332.9173480108402</v>
      </c>
      <c r="H6" s="49">
        <v>6938.181818181818</v>
      </c>
      <c r="I6" s="49">
        <v>7578.5676109032602</v>
      </c>
      <c r="J6" s="49">
        <v>8077.2618810896802</v>
      </c>
      <c r="K6" s="49">
        <v>2780.8385749333997</v>
      </c>
      <c r="L6" s="49">
        <v>4560.9631056976687</v>
      </c>
      <c r="M6" s="49">
        <v>4864.2643291087179</v>
      </c>
      <c r="N6" s="49">
        <v>9324.3243243243251</v>
      </c>
      <c r="O6" s="49">
        <v>5909.389363099147</v>
      </c>
      <c r="P6" s="49">
        <v>8754.0447037872582</v>
      </c>
      <c r="Q6" s="49">
        <v>4096.4572789520689</v>
      </c>
      <c r="R6" s="49">
        <v>4596.3488843813384</v>
      </c>
      <c r="S6" s="49">
        <v>6772.6074498567341</v>
      </c>
      <c r="T6" s="49">
        <v>5495.8653790551089</v>
      </c>
      <c r="U6" s="49">
        <v>8225.2844500632109</v>
      </c>
    </row>
    <row r="7" spans="1:21" hidden="1">
      <c r="B7" s="49"/>
      <c r="C7" s="49"/>
      <c r="D7" s="49"/>
      <c r="E7" s="49"/>
      <c r="F7" s="49"/>
      <c r="G7" s="49"/>
      <c r="H7" s="49"/>
      <c r="I7" s="49"/>
      <c r="J7" s="49"/>
      <c r="K7" s="49"/>
      <c r="L7" s="49"/>
      <c r="M7" s="49"/>
      <c r="N7" s="49"/>
      <c r="O7" s="49"/>
      <c r="P7" s="49"/>
      <c r="Q7" s="49"/>
      <c r="R7" s="49"/>
      <c r="S7" s="49"/>
      <c r="T7" s="49"/>
      <c r="U7" s="49"/>
    </row>
    <row r="8" spans="1:21" hidden="1">
      <c r="A8" t="s">
        <v>64</v>
      </c>
      <c r="B8" s="17">
        <v>0.20378783125476982</v>
      </c>
      <c r="C8" s="17">
        <v>0.33260979240199495</v>
      </c>
      <c r="D8" s="17">
        <v>0.15517232954099469</v>
      </c>
      <c r="E8" s="17">
        <v>0.14874173741316807</v>
      </c>
      <c r="F8" s="50">
        <f>+F6/F4</f>
        <v>0.21508332584110071</v>
      </c>
      <c r="G8" s="17">
        <v>0.28651801085937356</v>
      </c>
      <c r="H8" s="17">
        <v>0.2913081495303475</v>
      </c>
      <c r="I8" s="17">
        <v>0.43111527077335021</v>
      </c>
      <c r="J8" s="17">
        <v>0.6794861733434453</v>
      </c>
      <c r="K8" s="51">
        <f>+K6/K4</f>
        <v>6.9699731832420245E-2</v>
      </c>
      <c r="L8" s="17">
        <v>0.21637842937200005</v>
      </c>
      <c r="M8" s="17">
        <v>0.43611853942482925</v>
      </c>
      <c r="N8" s="17">
        <v>0.22329257793682972</v>
      </c>
      <c r="O8" s="17">
        <v>0.26411503835122818</v>
      </c>
      <c r="P8" s="17">
        <v>0.47318120586002876</v>
      </c>
      <c r="Q8" s="17">
        <v>0.12699283786302734</v>
      </c>
      <c r="R8" s="17">
        <v>0.23729936830079326</v>
      </c>
      <c r="S8" s="17">
        <v>9.7757846915806731E-2</v>
      </c>
      <c r="T8" s="17">
        <v>0.13173998974395107</v>
      </c>
      <c r="U8" s="17">
        <v>0.18819818749349776</v>
      </c>
    </row>
    <row r="9" spans="1:21" ht="16.5" hidden="1">
      <c r="A9" s="24" t="s">
        <v>39</v>
      </c>
      <c r="B9" s="17">
        <v>4.0799440462855635E-2</v>
      </c>
      <c r="C9" s="17">
        <v>4.2274704614293557E-2</v>
      </c>
      <c r="D9" s="17">
        <v>1.3434097571220365E-2</v>
      </c>
      <c r="E9" s="17">
        <v>2.8379923498432467E-2</v>
      </c>
      <c r="F9" s="17">
        <v>1.7206666067288059E-2</v>
      </c>
      <c r="G9" s="17">
        <v>2.8433183918747398E-2</v>
      </c>
      <c r="H9" s="17">
        <v>3.2085298120274899E-2</v>
      </c>
      <c r="I9" s="17">
        <v>2.0822867578352815E-2</v>
      </c>
      <c r="J9" s="17">
        <v>3.3974308667172264E-2</v>
      </c>
      <c r="K9" s="17">
        <v>1.7233974788701169E-3</v>
      </c>
      <c r="L9" s="17">
        <v>1.4483831116088251E-2</v>
      </c>
      <c r="M9" s="17">
        <v>2.7257408714051828E-2</v>
      </c>
      <c r="N9" s="17">
        <v>2.7452751876480087E-2</v>
      </c>
      <c r="O9" s="17">
        <v>3.4334954985659666E-2</v>
      </c>
      <c r="P9" s="17">
        <v>4.6086553063901421E-2</v>
      </c>
      <c r="Q9" s="17">
        <v>8.1908640793736717E-3</v>
      </c>
      <c r="R9" s="17">
        <v>2.1950191567823379E-2</v>
      </c>
      <c r="S9" s="17">
        <v>5.4646552354316964E-3</v>
      </c>
      <c r="T9" s="17">
        <v>2.5853972987250395E-2</v>
      </c>
      <c r="U9" s="17">
        <v>1.1291891249609869E-2</v>
      </c>
    </row>
    <row r="10" spans="1:21" hidden="1">
      <c r="A10" t="s">
        <v>40</v>
      </c>
      <c r="B10" s="17">
        <v>2.4259126761697943E-2</v>
      </c>
      <c r="C10" s="17">
        <v>4.2274704614293557E-2</v>
      </c>
      <c r="D10" s="17">
        <v>1.3434097571220365E-2</v>
      </c>
      <c r="E10" s="17">
        <v>1.4874173741316808E-2</v>
      </c>
      <c r="F10" s="17">
        <v>8.6033330336440297E-3</v>
      </c>
      <c r="G10" s="17">
        <v>8.2788005521325578E-3</v>
      </c>
      <c r="H10" s="17">
        <v>2.2544590425251358E-2</v>
      </c>
      <c r="I10" s="17">
        <v>7.8894094551523099E-3</v>
      </c>
      <c r="J10" s="17">
        <v>6.7948617334344531E-3</v>
      </c>
      <c r="K10" s="17">
        <v>1.2698718265358757E-3</v>
      </c>
      <c r="L10" s="17">
        <v>5.4094607343000006E-3</v>
      </c>
      <c r="M10" s="17">
        <v>1.7444741576993172E-2</v>
      </c>
      <c r="N10" s="17">
        <v>2.1985142519465251E-2</v>
      </c>
      <c r="O10" s="17">
        <v>3.4334954985659666E-2</v>
      </c>
      <c r="P10" s="17">
        <v>4.6086553063901421E-2</v>
      </c>
      <c r="Q10" s="17">
        <v>3.9442583737923547E-3</v>
      </c>
      <c r="R10" s="17">
        <v>1.4831210518799579E-2</v>
      </c>
      <c r="S10" s="17">
        <v>3.8516532428624121E-3</v>
      </c>
      <c r="T10" s="17">
        <v>1.9760998461592662E-2</v>
      </c>
      <c r="U10" s="17">
        <v>7.527927499739912E-3</v>
      </c>
    </row>
    <row r="11" spans="1:21" hidden="1">
      <c r="A11" t="s">
        <v>41</v>
      </c>
      <c r="B11" s="17">
        <v>1.6540313701157688E-2</v>
      </c>
      <c r="C11" s="17"/>
      <c r="D11" s="17"/>
      <c r="E11" s="17">
        <v>1.0411921618921766E-2</v>
      </c>
      <c r="F11" s="17">
        <v>8.6033330336440297E-3</v>
      </c>
      <c r="G11" s="17">
        <v>1.7053709002520248E-2</v>
      </c>
      <c r="H11" s="17">
        <v>0</v>
      </c>
      <c r="I11" s="17">
        <v>8.6223054154670048E-3</v>
      </c>
      <c r="J11" s="17">
        <v>1.6987154333586132E-2</v>
      </c>
      <c r="K11" s="17">
        <v>4.5352565233424134E-4</v>
      </c>
      <c r="L11" s="17">
        <v>0</v>
      </c>
      <c r="M11" s="17">
        <v>9.812667137058655E-3</v>
      </c>
      <c r="N11" s="17">
        <v>2.447041949992654E-3</v>
      </c>
      <c r="O11" s="17"/>
      <c r="P11" s="17"/>
      <c r="Q11" s="17">
        <v>4.177890402902007E-3</v>
      </c>
      <c r="R11" s="17">
        <v>7.1189810490237988E-3</v>
      </c>
      <c r="S11" s="17">
        <v>1.6130019925692839E-3</v>
      </c>
      <c r="T11" s="17">
        <v>5.9282995384777968E-3</v>
      </c>
      <c r="U11" s="17">
        <v>0</v>
      </c>
    </row>
    <row r="12" spans="1:21" hidden="1">
      <c r="A12" t="s">
        <v>42</v>
      </c>
      <c r="B12" s="17"/>
      <c r="C12" s="17"/>
      <c r="D12" s="17"/>
      <c r="E12" s="17">
        <v>8.924504244790084E-4</v>
      </c>
      <c r="F12" s="17"/>
      <c r="G12" s="17">
        <v>0</v>
      </c>
      <c r="H12" s="17">
        <v>6.7905392847142643E-3</v>
      </c>
      <c r="I12" s="17">
        <v>4.3111527077335024E-3</v>
      </c>
      <c r="J12" s="17">
        <v>0</v>
      </c>
      <c r="K12" s="17">
        <v>0</v>
      </c>
      <c r="L12" s="17">
        <v>0</v>
      </c>
      <c r="M12" s="17">
        <v>0</v>
      </c>
      <c r="N12" s="17">
        <v>0</v>
      </c>
      <c r="O12" s="17"/>
      <c r="P12" s="17"/>
      <c r="Q12" s="17">
        <v>0</v>
      </c>
      <c r="R12" s="17">
        <v>0</v>
      </c>
      <c r="S12" s="17"/>
      <c r="T12" s="17">
        <v>0</v>
      </c>
      <c r="U12" s="17">
        <v>9.40990937467489E-4</v>
      </c>
    </row>
    <row r="13" spans="1:21" hidden="1">
      <c r="A13" t="s">
        <v>43</v>
      </c>
      <c r="B13" s="17"/>
      <c r="C13" s="17"/>
      <c r="D13" s="17"/>
      <c r="E13" s="17">
        <v>2.2013777137148871E-3</v>
      </c>
      <c r="F13" s="17"/>
      <c r="G13" s="17">
        <v>3.1006743640945907E-3</v>
      </c>
      <c r="H13" s="17">
        <v>2.7501684103092773E-3</v>
      </c>
      <c r="I13" s="17">
        <v>0</v>
      </c>
      <c r="J13" s="17">
        <v>1.019229260015168E-2</v>
      </c>
      <c r="K13" s="17">
        <v>0</v>
      </c>
      <c r="L13" s="17">
        <v>9.0743703817882503E-3</v>
      </c>
      <c r="M13" s="17">
        <v>0</v>
      </c>
      <c r="N13" s="17">
        <v>3.0205674070221825E-3</v>
      </c>
      <c r="O13" s="17"/>
      <c r="P13" s="17"/>
      <c r="Q13" s="17">
        <v>6.8715302679309319E-5</v>
      </c>
      <c r="R13" s="17">
        <v>0</v>
      </c>
      <c r="S13" s="17"/>
      <c r="T13" s="17">
        <v>1.6467498717993883E-4</v>
      </c>
      <c r="U13" s="17">
        <v>2.8229728124024673E-3</v>
      </c>
    </row>
    <row r="14" spans="1:21" ht="16.5" hidden="1">
      <c r="A14" s="24" t="s">
        <v>44</v>
      </c>
      <c r="B14" s="17">
        <v>5.7339754164013317E-2</v>
      </c>
      <c r="C14" s="17">
        <v>3.8948606690273606E-2</v>
      </c>
      <c r="D14" s="17">
        <v>5.7430767116967055E-2</v>
      </c>
      <c r="E14" s="17">
        <v>6.856994094747047E-3</v>
      </c>
      <c r="F14" s="17">
        <v>5.656102200235083E-2</v>
      </c>
      <c r="G14" s="17">
        <v>8.2090157544191369E-2</v>
      </c>
      <c r="H14" s="17">
        <v>3.7592053031402513E-2</v>
      </c>
      <c r="I14" s="17">
        <v>5.4622304806983484E-2</v>
      </c>
      <c r="J14" s="17">
        <v>1.6987154333586132E-2</v>
      </c>
      <c r="K14" s="17">
        <v>2.6286155851123226E-2</v>
      </c>
      <c r="L14" s="17">
        <v>2.5803127702611003E-2</v>
      </c>
      <c r="M14" s="17">
        <v>7.9218244284564851E-2</v>
      </c>
      <c r="N14" s="17">
        <v>3.5861705657386105E-2</v>
      </c>
      <c r="O14" s="17">
        <v>4.744386472249229E-2</v>
      </c>
      <c r="P14" s="17">
        <v>7.6810921773169061E-2</v>
      </c>
      <c r="Q14" s="17">
        <v>2.2524876218277593E-2</v>
      </c>
      <c r="R14" s="17">
        <v>3.618815366587097E-2</v>
      </c>
      <c r="S14" s="17">
        <v>7.7033064857248241E-3</v>
      </c>
      <c r="T14" s="17">
        <v>2.5722232997506447E-2</v>
      </c>
      <c r="U14" s="17">
        <v>2.9645919484913238E-2</v>
      </c>
    </row>
    <row r="15" spans="1:21" hidden="1">
      <c r="A15" t="s">
        <v>40</v>
      </c>
      <c r="B15" s="17">
        <v>2.2428665378769821E-2</v>
      </c>
      <c r="C15" s="17">
        <v>0</v>
      </c>
      <c r="D15" s="17">
        <v>3.3585243928050908E-2</v>
      </c>
      <c r="E15" s="17"/>
      <c r="F15" s="17">
        <v>2.7931368890049789E-2</v>
      </c>
      <c r="G15" s="17">
        <v>1.9906329417487271E-2</v>
      </c>
      <c r="H15" s="17">
        <v>1.052533589130711E-2</v>
      </c>
      <c r="I15" s="17">
        <v>1.5821930437381955E-2</v>
      </c>
      <c r="J15" s="17">
        <v>0</v>
      </c>
      <c r="K15" s="17">
        <v>5.0069232017700251E-3</v>
      </c>
      <c r="L15" s="17">
        <v>5.4094607343000006E-3</v>
      </c>
      <c r="M15" s="17">
        <v>3.0528297759738046E-2</v>
      </c>
      <c r="N15" s="17">
        <v>1.1462862134496841E-2</v>
      </c>
      <c r="O15" s="17"/>
      <c r="P15" s="17">
        <v>7.1690193654957782E-2</v>
      </c>
      <c r="Q15" s="17">
        <v>9.7575729804619225E-3</v>
      </c>
      <c r="R15" s="17">
        <v>1.6017707360303546E-2</v>
      </c>
      <c r="S15" s="17">
        <v>7.7033064857248241E-3</v>
      </c>
      <c r="T15" s="17">
        <v>9.8804992307963309E-3</v>
      </c>
      <c r="U15" s="17">
        <v>1.6937836874414802E-2</v>
      </c>
    </row>
    <row r="16" spans="1:21" hidden="1">
      <c r="A16" t="s">
        <v>41</v>
      </c>
      <c r="B16" s="17">
        <v>2.3156439181620758E-2</v>
      </c>
      <c r="C16" s="17">
        <v>3.3260979240199495E-2</v>
      </c>
      <c r="D16" s="17"/>
      <c r="E16" s="17"/>
      <c r="F16" s="17">
        <v>0</v>
      </c>
      <c r="G16" s="17">
        <v>2.8681237867874965E-2</v>
      </c>
      <c r="H16" s="17">
        <v>1.9386989657859222E-2</v>
      </c>
      <c r="I16" s="17">
        <v>1.724461083093401E-2</v>
      </c>
      <c r="J16" s="17">
        <v>0</v>
      </c>
      <c r="K16" s="17">
        <v>1.5488617120349608E-2</v>
      </c>
      <c r="L16" s="17">
        <v>0</v>
      </c>
      <c r="M16" s="17">
        <v>2.6167112365489749E-2</v>
      </c>
      <c r="N16" s="17">
        <v>1.9836333807127952E-2</v>
      </c>
      <c r="O16" s="17">
        <v>2.3770353451610535E-2</v>
      </c>
      <c r="P16" s="17">
        <v>0</v>
      </c>
      <c r="Q16" s="17">
        <v>9.7438299199260631E-3</v>
      </c>
      <c r="R16" s="17">
        <v>1.7797452622559495E-2</v>
      </c>
      <c r="S16" s="17"/>
      <c r="T16" s="17">
        <v>6.5869994871975536E-3</v>
      </c>
      <c r="U16" s="17">
        <v>0</v>
      </c>
    </row>
    <row r="17" spans="1:23" hidden="1">
      <c r="A17" t="s">
        <v>42</v>
      </c>
      <c r="B17" s="17">
        <v>1.9627838925373791E-3</v>
      </c>
      <c r="C17" s="17">
        <v>5.6876274500741132E-3</v>
      </c>
      <c r="D17" s="17">
        <v>1.6792621964025456E-3</v>
      </c>
      <c r="E17" s="17">
        <v>4.9828482033411302E-3</v>
      </c>
      <c r="F17" s="17">
        <v>1.9319196815617772E-2</v>
      </c>
      <c r="G17" s="17">
        <v>1.0247532528119704E-2</v>
      </c>
      <c r="H17" s="17">
        <v>4.9974644647740431E-3</v>
      </c>
      <c r="I17" s="17">
        <v>1.2933458123200507E-2</v>
      </c>
      <c r="J17" s="17">
        <v>0</v>
      </c>
      <c r="K17" s="17">
        <v>1.4367692665948767E-3</v>
      </c>
      <c r="L17" s="17">
        <v>0</v>
      </c>
      <c r="M17" s="17">
        <v>6.5417780913724372E-3</v>
      </c>
      <c r="N17" s="17">
        <v>9.3782882733468463E-4</v>
      </c>
      <c r="O17" s="17">
        <v>1.6639247416127378E-3</v>
      </c>
      <c r="P17" s="17">
        <v>0</v>
      </c>
      <c r="Q17" s="17">
        <v>1.6491672643034235E-3</v>
      </c>
      <c r="R17" s="17">
        <v>0</v>
      </c>
      <c r="S17" s="17"/>
      <c r="T17" s="17">
        <v>9.0900592923326244E-3</v>
      </c>
      <c r="U17" s="17">
        <v>5.180155110758527E-3</v>
      </c>
    </row>
    <row r="18" spans="1:23" hidden="1">
      <c r="A18" t="s">
        <v>43</v>
      </c>
      <c r="B18" s="17">
        <v>9.7918657110853506E-3</v>
      </c>
      <c r="C18" s="17"/>
      <c r="D18" s="17">
        <v>2.2166260992513599E-2</v>
      </c>
      <c r="E18" s="17">
        <v>1.8741458914059176E-3</v>
      </c>
      <c r="F18" s="17">
        <v>9.3104562966832647E-3</v>
      </c>
      <c r="G18" s="17">
        <v>2.325505773070943E-2</v>
      </c>
      <c r="H18" s="17">
        <v>2.6822630174621349E-3</v>
      </c>
      <c r="I18" s="17">
        <v>8.6223054154670048E-3</v>
      </c>
      <c r="J18" s="17">
        <v>1.6987154333586132E-2</v>
      </c>
      <c r="K18" s="17">
        <v>4.3538462624087169E-3</v>
      </c>
      <c r="L18" s="17">
        <v>2.0393666968311002E-2</v>
      </c>
      <c r="M18" s="17">
        <v>1.5981056067964631E-2</v>
      </c>
      <c r="N18" s="17">
        <v>3.6246808884266191E-3</v>
      </c>
      <c r="O18" s="17">
        <v>2.2009586529269015E-2</v>
      </c>
      <c r="P18" s="17">
        <v>5.1207281182112695E-3</v>
      </c>
      <c r="Q18" s="17">
        <v>1.3743060535861865E-3</v>
      </c>
      <c r="R18" s="17">
        <v>2.3729936830079327E-3</v>
      </c>
      <c r="S18" s="17"/>
      <c r="T18" s="17">
        <v>1.6467498717993883E-4</v>
      </c>
      <c r="U18" s="17">
        <v>7.527927499739912E-3</v>
      </c>
    </row>
    <row r="19" spans="1:23" hidden="1">
      <c r="B19" s="17"/>
      <c r="C19" s="17"/>
      <c r="D19" s="17"/>
      <c r="E19" s="17"/>
      <c r="F19" s="17"/>
      <c r="G19" s="17"/>
      <c r="H19" s="17"/>
      <c r="I19" s="17"/>
      <c r="J19" s="17"/>
      <c r="K19" s="17"/>
      <c r="L19" s="17"/>
      <c r="M19" s="17"/>
      <c r="N19" s="17"/>
      <c r="O19" s="17"/>
      <c r="P19" s="17"/>
      <c r="Q19" s="17"/>
      <c r="R19" s="17"/>
      <c r="S19" s="17"/>
      <c r="T19" s="17"/>
      <c r="U19" s="17"/>
    </row>
    <row r="20" spans="1:23" hidden="1">
      <c r="A20" t="s">
        <v>21</v>
      </c>
      <c r="B20" s="17">
        <v>1.6749684760666014E-2</v>
      </c>
      <c r="C20" s="17">
        <v>5.4675582312656706E-2</v>
      </c>
      <c r="D20" s="17">
        <v>1.275389009925984E-2</v>
      </c>
      <c r="E20" s="17">
        <v>0</v>
      </c>
      <c r="F20" s="17">
        <v>1.7678081575980883E-2</v>
      </c>
      <c r="G20" s="17">
        <v>2.3549425550085497E-2</v>
      </c>
      <c r="H20" s="17">
        <v>4.8218814705365737E-2</v>
      </c>
      <c r="I20" s="17">
        <v>7.0868263688769903E-2</v>
      </c>
      <c r="J20" s="17">
        <v>0.11169635726193622</v>
      </c>
      <c r="K20" s="17">
        <v>2.8643725410583661E-3</v>
      </c>
      <c r="L20" s="17">
        <v>0</v>
      </c>
      <c r="M20" s="17">
        <v>3.584535940478048E-2</v>
      </c>
      <c r="N20" s="17">
        <v>1.8352814624944907E-2</v>
      </c>
      <c r="O20" s="17">
        <v>4.3416170687873124E-2</v>
      </c>
      <c r="P20" s="17">
        <v>3.8891605961098245E-2</v>
      </c>
      <c r="Q20" s="17">
        <v>1.0437767495591287E-2</v>
      </c>
      <c r="R20" s="17">
        <v>9.7520288342791746E-3</v>
      </c>
      <c r="S20" s="17"/>
      <c r="T20" s="17">
        <v>1.0827944362516526E-2</v>
      </c>
      <c r="U20" s="17">
        <v>1.5468344177547761E-2</v>
      </c>
    </row>
    <row r="21" spans="1:23" hidden="1">
      <c r="A21" t="s">
        <v>22</v>
      </c>
      <c r="B21" s="17">
        <v>7.8165195549774712E-3</v>
      </c>
      <c r="C21" s="17">
        <v>1.8225194104218904E-2</v>
      </c>
      <c r="D21" s="17">
        <v>1.7005186799013122E-2</v>
      </c>
      <c r="E21" s="17">
        <v>6.1126741402671809E-3</v>
      </c>
      <c r="F21" s="17">
        <v>8.8390407879904414E-3</v>
      </c>
      <c r="G21" s="17">
        <v>1.0989731923373233E-2</v>
      </c>
      <c r="H21" s="17">
        <v>1.1971567788918391E-2</v>
      </c>
      <c r="I21" s="17">
        <v>1.7717065922192476E-2</v>
      </c>
      <c r="J21" s="17">
        <v>3.7232119087312068E-2</v>
      </c>
      <c r="K21" s="17">
        <v>2.6734143716544752E-3</v>
      </c>
      <c r="L21" s="17">
        <v>8.2994466060493152E-3</v>
      </c>
      <c r="M21" s="17">
        <v>3.584535940478048E-2</v>
      </c>
      <c r="N21" s="17">
        <v>1.8352814624944907E-2</v>
      </c>
      <c r="O21" s="17">
        <v>2.1708085343936562E-2</v>
      </c>
      <c r="P21" s="17">
        <v>1.5556642384439302E-2</v>
      </c>
      <c r="Q21" s="17">
        <v>6.2626604973547734E-3</v>
      </c>
      <c r="R21" s="17">
        <v>1.560324613484668E-2</v>
      </c>
      <c r="S21" s="17">
        <v>3.749616046085738E-3</v>
      </c>
      <c r="T21" s="17">
        <v>7.5795610537615684E-3</v>
      </c>
      <c r="U21" s="17">
        <v>9.7966179791135824E-3</v>
      </c>
    </row>
    <row r="22" spans="1:23" hidden="1">
      <c r="A22" t="s">
        <v>45</v>
      </c>
      <c r="B22" s="17">
        <v>8.3748423803330044E-2</v>
      </c>
      <c r="C22" s="17">
        <v>0.13668895578164175</v>
      </c>
      <c r="D22" s="17">
        <v>2.4487468990578892E-2</v>
      </c>
      <c r="E22" s="17">
        <v>6.1126741402671811E-2</v>
      </c>
      <c r="F22" s="17">
        <v>6.4819632445263217E-2</v>
      </c>
      <c r="G22" s="17">
        <v>8.320797027696876E-2</v>
      </c>
      <c r="H22" s="17">
        <v>0.1197156778891839</v>
      </c>
      <c r="I22" s="17">
        <v>0.17717065922192476</v>
      </c>
      <c r="J22" s="17">
        <v>0.27924089315484057</v>
      </c>
      <c r="K22" s="17">
        <v>3.6282052186739307E-2</v>
      </c>
      <c r="L22" s="17">
        <v>4.1497233030246584E-2</v>
      </c>
      <c r="M22" s="17">
        <v>0.15532989075404877</v>
      </c>
      <c r="N22" s="17">
        <v>7.2799498012281472E-2</v>
      </c>
      <c r="O22" s="17">
        <v>0.1628106400795242</v>
      </c>
      <c r="P22" s="17">
        <v>9.7229014902745631E-2</v>
      </c>
      <c r="Q22" s="17">
        <v>4.0011442066433277E-2</v>
      </c>
      <c r="R22" s="17">
        <v>9.752028834279175E-2</v>
      </c>
      <c r="S22" s="17">
        <v>2.222986655893687E-2</v>
      </c>
      <c r="T22" s="17">
        <v>6.4606734696348603E-2</v>
      </c>
      <c r="U22" s="17">
        <v>7.7341720887738802E-2</v>
      </c>
    </row>
    <row r="23" spans="1:23" hidden="1">
      <c r="A23" t="s">
        <v>46</v>
      </c>
      <c r="B23" s="17">
        <v>3.3499369521332027E-2</v>
      </c>
      <c r="C23" s="17">
        <v>8.2013373468985046E-2</v>
      </c>
      <c r="D23" s="17">
        <v>1.7855446138963778E-2</v>
      </c>
      <c r="E23" s="17">
        <v>1.2225348280534362E-2</v>
      </c>
      <c r="F23" s="17">
        <v>4.4195203939952207E-3</v>
      </c>
      <c r="G23" s="17">
        <v>2.3549425550085497E-2</v>
      </c>
      <c r="H23" s="17">
        <v>0</v>
      </c>
      <c r="I23" s="17">
        <v>0</v>
      </c>
      <c r="J23" s="17">
        <v>5.5848178630968109E-2</v>
      </c>
      <c r="K23" s="17">
        <v>0</v>
      </c>
      <c r="L23" s="17">
        <v>1.659889321209863E-2</v>
      </c>
      <c r="M23" s="17">
        <v>0</v>
      </c>
      <c r="N23" s="17">
        <v>0</v>
      </c>
      <c r="O23" s="17">
        <v>0</v>
      </c>
      <c r="P23" s="17">
        <v>5.8337408941647378E-2</v>
      </c>
      <c r="Q23" s="17">
        <v>9.7419163292185376E-3</v>
      </c>
      <c r="R23" s="17">
        <v>0</v>
      </c>
      <c r="S23" s="17"/>
      <c r="T23" s="17">
        <v>0</v>
      </c>
      <c r="U23" s="17">
        <v>0</v>
      </c>
    </row>
    <row r="24" spans="1:23" hidden="1">
      <c r="B24" s="17"/>
      <c r="C24" s="17"/>
      <c r="D24" s="17"/>
      <c r="E24" s="17"/>
      <c r="F24" s="17"/>
      <c r="G24" s="17"/>
      <c r="H24" s="17"/>
      <c r="I24" s="17"/>
      <c r="J24" s="17"/>
      <c r="K24" s="17"/>
      <c r="L24" s="17"/>
      <c r="M24" s="17"/>
      <c r="N24" s="17"/>
      <c r="O24" s="17"/>
      <c r="P24" s="17"/>
      <c r="Q24" s="17"/>
      <c r="R24" s="17"/>
      <c r="S24" s="17"/>
      <c r="T24" s="17"/>
      <c r="U24" s="17"/>
    </row>
    <row r="25" spans="1:23" hidden="1">
      <c r="A25" t="s">
        <v>47</v>
      </c>
      <c r="B25" s="17">
        <v>1.674968476066601E-2</v>
      </c>
      <c r="C25" s="17">
        <v>2.733779115632835E-2</v>
      </c>
      <c r="D25" s="17">
        <v>4.8974937981157785E-3</v>
      </c>
      <c r="E25" s="17">
        <v>1.2225348280534362E-2</v>
      </c>
      <c r="F25" s="17">
        <v>1.2963926489052643E-2</v>
      </c>
      <c r="G25" s="17">
        <v>1.6641594055393751E-2</v>
      </c>
      <c r="H25" s="17">
        <v>2.3943135577836779E-2</v>
      </c>
      <c r="I25" s="17">
        <v>3.5434131844384952E-2</v>
      </c>
      <c r="J25" s="17">
        <v>5.5848178630968116E-2</v>
      </c>
      <c r="K25" s="17">
        <v>7.2564104373478615E-3</v>
      </c>
      <c r="L25" s="17">
        <v>8.2994466060493169E-3</v>
      </c>
      <c r="M25" s="17">
        <v>3.1065978150809755E-2</v>
      </c>
      <c r="N25" s="17">
        <v>1.4559899602456294E-2</v>
      </c>
      <c r="O25" s="17">
        <v>3.2562128015904843E-2</v>
      </c>
      <c r="P25" s="17">
        <v>1.9445802980549126E-2</v>
      </c>
      <c r="Q25" s="17">
        <v>8.0022884132866547E-3</v>
      </c>
      <c r="R25" s="17">
        <v>1.9504057668558349E-2</v>
      </c>
      <c r="S25" s="17">
        <v>7.4992320921714762E-4</v>
      </c>
      <c r="T25" s="17">
        <v>1.2921346939269721E-2</v>
      </c>
      <c r="U25" s="17">
        <v>1.546834417754776E-2</v>
      </c>
    </row>
    <row r="26" spans="1:23" hidden="1">
      <c r="A26" t="s">
        <v>48</v>
      </c>
      <c r="B26" s="17">
        <v>6.6998739042664051E-3</v>
      </c>
      <c r="C26" s="17">
        <v>1.6402674693797008E-2</v>
      </c>
      <c r="D26" s="17">
        <v>3.5710892277927555E-3</v>
      </c>
      <c r="E26" s="17">
        <v>2.4450696561068722E-3</v>
      </c>
      <c r="F26" s="17">
        <v>8.8390407879904414E-4</v>
      </c>
      <c r="G26" s="17">
        <v>4.7098851100170992E-3</v>
      </c>
      <c r="H26" s="17">
        <v>0</v>
      </c>
      <c r="I26" s="17">
        <v>0</v>
      </c>
      <c r="J26" s="17">
        <v>1.1169635726193622E-2</v>
      </c>
      <c r="K26" s="17">
        <v>0</v>
      </c>
      <c r="L26" s="17">
        <v>3.3197786424197261E-3</v>
      </c>
      <c r="M26" s="17">
        <v>0</v>
      </c>
      <c r="N26" s="17">
        <v>0</v>
      </c>
      <c r="O26" s="17">
        <v>0</v>
      </c>
      <c r="P26" s="17">
        <v>1.1667481788329475E-2</v>
      </c>
      <c r="Q26" s="17">
        <v>1.9483832658437074E-3</v>
      </c>
      <c r="R26" s="17">
        <v>0</v>
      </c>
      <c r="S26" s="17">
        <v>4.4459733117873743E-3</v>
      </c>
      <c r="T26" s="17">
        <v>0</v>
      </c>
      <c r="U26" s="17">
        <v>0</v>
      </c>
    </row>
    <row r="28" spans="1:23" s="37" customFormat="1" ht="12.75" customHeight="1">
      <c r="A28" s="492"/>
      <c r="B28" s="500"/>
      <c r="C28" s="499"/>
      <c r="D28" s="492"/>
      <c r="E28" s="495" t="s">
        <v>64</v>
      </c>
      <c r="F28" s="489" t="s">
        <v>69</v>
      </c>
      <c r="G28" s="489"/>
      <c r="H28" s="489"/>
      <c r="I28" s="489"/>
      <c r="J28" s="489"/>
      <c r="K28" s="489"/>
      <c r="L28" s="489"/>
      <c r="M28" s="489"/>
      <c r="N28" s="489"/>
      <c r="O28" s="489"/>
      <c r="P28" s="500" t="s">
        <v>94</v>
      </c>
      <c r="Q28" s="492"/>
      <c r="R28" s="497" t="s">
        <v>71</v>
      </c>
      <c r="S28" s="489"/>
      <c r="T28" s="489"/>
      <c r="U28" s="489"/>
    </row>
    <row r="29" spans="1:23" s="37" customFormat="1" ht="25.5" customHeight="1">
      <c r="A29" s="494"/>
      <c r="B29" s="501"/>
      <c r="C29" s="510"/>
      <c r="D29" s="494"/>
      <c r="E29" s="505"/>
      <c r="F29" s="489" t="s">
        <v>74</v>
      </c>
      <c r="G29" s="489"/>
      <c r="H29" s="489"/>
      <c r="I29" s="489"/>
      <c r="J29" s="498"/>
      <c r="K29" s="497" t="s">
        <v>73</v>
      </c>
      <c r="L29" s="489"/>
      <c r="M29" s="489"/>
      <c r="N29" s="489"/>
      <c r="O29" s="489"/>
      <c r="P29" s="501"/>
      <c r="Q29" s="494"/>
      <c r="R29" s="497" t="s">
        <v>82</v>
      </c>
      <c r="S29" s="498"/>
      <c r="T29" s="489" t="s">
        <v>83</v>
      </c>
      <c r="U29" s="489"/>
    </row>
    <row r="30" spans="1:23" s="37" customFormat="1" ht="51">
      <c r="A30" s="40"/>
      <c r="B30" s="62" t="s">
        <v>91</v>
      </c>
      <c r="C30" s="40" t="s">
        <v>89</v>
      </c>
      <c r="D30" s="63" t="s">
        <v>92</v>
      </c>
      <c r="E30" s="496"/>
      <c r="F30" s="80" t="s">
        <v>72</v>
      </c>
      <c r="G30" s="40" t="s">
        <v>75</v>
      </c>
      <c r="H30" s="40" t="s">
        <v>76</v>
      </c>
      <c r="I30" s="40" t="s">
        <v>93</v>
      </c>
      <c r="J30" s="63" t="s">
        <v>77</v>
      </c>
      <c r="K30" s="92" t="s">
        <v>72</v>
      </c>
      <c r="L30" s="40" t="s">
        <v>75</v>
      </c>
      <c r="M30" s="40" t="s">
        <v>76</v>
      </c>
      <c r="N30" s="40" t="s">
        <v>93</v>
      </c>
      <c r="O30" s="40" t="s">
        <v>77</v>
      </c>
      <c r="P30" s="62" t="s">
        <v>21</v>
      </c>
      <c r="Q30" s="63" t="s">
        <v>22</v>
      </c>
      <c r="R30" s="62" t="s">
        <v>79</v>
      </c>
      <c r="S30" s="63" t="s">
        <v>80</v>
      </c>
      <c r="T30" s="40" t="s">
        <v>79</v>
      </c>
      <c r="U30" s="40" t="s">
        <v>80</v>
      </c>
    </row>
    <row r="31" spans="1:23">
      <c r="A31" s="3" t="s">
        <v>18</v>
      </c>
      <c r="B31" s="87">
        <v>51981.66618883748</v>
      </c>
      <c r="C31" s="88">
        <v>3.6579999999999999</v>
      </c>
      <c r="D31" s="89">
        <v>10593.231017632586</v>
      </c>
      <c r="E31" s="6">
        <v>0.20378783125476982</v>
      </c>
      <c r="F31" s="93">
        <v>4.0799440462855635E-2</v>
      </c>
      <c r="G31" s="6">
        <v>2.4259126761697943E-2</v>
      </c>
      <c r="H31" s="6">
        <v>1.6540313701157688E-2</v>
      </c>
      <c r="I31" s="6"/>
      <c r="J31" s="94"/>
      <c r="K31" s="93">
        <v>5.7339754164013317E-2</v>
      </c>
      <c r="L31" s="6">
        <v>2.2428665378769821E-2</v>
      </c>
      <c r="M31" s="6">
        <v>2.3156439181620758E-2</v>
      </c>
      <c r="N31" s="6">
        <v>1.9627838925373791E-3</v>
      </c>
      <c r="O31" s="6">
        <v>9.7918657110853506E-3</v>
      </c>
      <c r="P31" s="93">
        <v>1.6749684760666014E-2</v>
      </c>
      <c r="Q31" s="94">
        <v>7.8165195549774712E-3</v>
      </c>
      <c r="R31" s="93">
        <v>8.3748423803330044E-2</v>
      </c>
      <c r="S31" s="94">
        <v>3.3499369521332027E-2</v>
      </c>
      <c r="T31" s="6">
        <v>1.674968476066601E-2</v>
      </c>
      <c r="U31" s="6">
        <v>6.6998739042664051E-3</v>
      </c>
      <c r="V31" s="15">
        <f>+T31+U31+P31+Q31+K31+F31+E31</f>
        <v>0.34994278886221464</v>
      </c>
      <c r="W31" s="26">
        <f>+U31+T31+Q31+P31+K31+E31</f>
        <v>0.30914334839935903</v>
      </c>
    </row>
    <row r="32" spans="1:23">
      <c r="A32" s="2" t="s">
        <v>20</v>
      </c>
      <c r="B32" s="81">
        <v>13399.558925638197</v>
      </c>
      <c r="C32" s="82">
        <v>3.2309999999999999</v>
      </c>
      <c r="D32" s="83">
        <v>4456.8245125348194</v>
      </c>
      <c r="E32" s="8">
        <v>0.33260979240199495</v>
      </c>
      <c r="F32" s="95">
        <v>4.2274704614293557E-2</v>
      </c>
      <c r="G32" s="8">
        <v>4.2274704614293557E-2</v>
      </c>
      <c r="H32" s="8"/>
      <c r="I32" s="8"/>
      <c r="J32" s="96"/>
      <c r="K32" s="95">
        <v>3.8948606690273606E-2</v>
      </c>
      <c r="L32" s="8">
        <v>0</v>
      </c>
      <c r="M32" s="8">
        <v>3.3260979240199495E-2</v>
      </c>
      <c r="N32" s="8">
        <v>5.6876274500741132E-3</v>
      </c>
      <c r="O32" s="8"/>
      <c r="P32" s="95">
        <v>5.4675582312656706E-2</v>
      </c>
      <c r="Q32" s="96">
        <v>1.8225194104218904E-2</v>
      </c>
      <c r="R32" s="95">
        <v>0.13668895578164175</v>
      </c>
      <c r="S32" s="96">
        <v>8.2013373468985046E-2</v>
      </c>
      <c r="T32" s="8">
        <v>2.733779115632835E-2</v>
      </c>
      <c r="U32" s="8">
        <v>1.6402674693797008E-2</v>
      </c>
      <c r="V32" s="15">
        <f t="shared" ref="V32:V50" si="0">+T32+U32+P32+Q32+K32+F32+E32</f>
        <v>0.53047434597356313</v>
      </c>
      <c r="W32" s="26">
        <f t="shared" ref="W32:W50" si="1">+U32+T32+Q32+P32+K32+E32</f>
        <v>0.48819964135926952</v>
      </c>
    </row>
    <row r="33" spans="1:23">
      <c r="A33" s="2" t="s">
        <v>2</v>
      </c>
      <c r="B33" s="81">
        <v>31854.20927605778</v>
      </c>
      <c r="C33" s="82">
        <v>1.6459999999999999</v>
      </c>
      <c r="D33" s="83">
        <v>4942.891859052248</v>
      </c>
      <c r="E33" s="8">
        <v>0.15517232954099469</v>
      </c>
      <c r="F33" s="95">
        <v>1.3434097571220365E-2</v>
      </c>
      <c r="G33" s="8">
        <v>1.3434097571220365E-2</v>
      </c>
      <c r="H33" s="8"/>
      <c r="I33" s="8"/>
      <c r="J33" s="96"/>
      <c r="K33" s="95">
        <v>5.7430767116967055E-2</v>
      </c>
      <c r="L33" s="8">
        <v>3.3585243928050908E-2</v>
      </c>
      <c r="M33" s="8"/>
      <c r="N33" s="8">
        <v>1.6792621964025456E-3</v>
      </c>
      <c r="O33" s="8">
        <v>2.2166260992513599E-2</v>
      </c>
      <c r="P33" s="95">
        <v>1.275389009925984E-2</v>
      </c>
      <c r="Q33" s="96">
        <v>1.7005186799013122E-2</v>
      </c>
      <c r="R33" s="95">
        <v>2.4487468990578892E-2</v>
      </c>
      <c r="S33" s="96">
        <v>1.7855446138963778E-2</v>
      </c>
      <c r="T33" s="8">
        <v>4.8974937981157785E-3</v>
      </c>
      <c r="U33" s="8">
        <v>3.5710892277927555E-3</v>
      </c>
      <c r="V33" s="15">
        <f t="shared" si="0"/>
        <v>0.26426485415336359</v>
      </c>
      <c r="W33" s="26">
        <f t="shared" si="1"/>
        <v>0.25083075658214327</v>
      </c>
    </row>
    <row r="34" spans="1:23">
      <c r="A34" s="2" t="s">
        <v>16</v>
      </c>
      <c r="B34" s="81">
        <v>48876.098568060908</v>
      </c>
      <c r="C34" s="82">
        <v>346.63400000000001</v>
      </c>
      <c r="D34" s="83">
        <v>7269.9158189906357</v>
      </c>
      <c r="E34" s="8">
        <v>0.14874173741316807</v>
      </c>
      <c r="F34" s="95">
        <v>2.8379923498432467E-2</v>
      </c>
      <c r="G34" s="8">
        <v>1.4874173741316808E-2</v>
      </c>
      <c r="H34" s="8">
        <v>1.0411921618921766E-2</v>
      </c>
      <c r="I34" s="8">
        <v>8.924504244790084E-4</v>
      </c>
      <c r="J34" s="96">
        <v>2.2013777137148871E-3</v>
      </c>
      <c r="K34" s="95">
        <v>6.856994094747047E-3</v>
      </c>
      <c r="L34" s="8"/>
      <c r="M34" s="8"/>
      <c r="N34" s="8">
        <v>4.9828482033411302E-3</v>
      </c>
      <c r="O34" s="8">
        <v>1.8741458914059176E-3</v>
      </c>
      <c r="P34" s="95">
        <v>0</v>
      </c>
      <c r="Q34" s="96">
        <v>6.1126741402671809E-3</v>
      </c>
      <c r="R34" s="95">
        <v>6.1126741402671811E-2</v>
      </c>
      <c r="S34" s="96">
        <v>1.2225348280534362E-2</v>
      </c>
      <c r="T34" s="8">
        <v>1.2225348280534362E-2</v>
      </c>
      <c r="U34" s="8">
        <v>2.4450696561068722E-3</v>
      </c>
      <c r="V34" s="15">
        <f t="shared" si="0"/>
        <v>0.20476174708325601</v>
      </c>
      <c r="W34" s="26">
        <f t="shared" si="1"/>
        <v>0.17638182358482352</v>
      </c>
    </row>
    <row r="35" spans="1:23">
      <c r="A35" s="2" t="s">
        <v>4</v>
      </c>
      <c r="B35" s="81">
        <v>27980.629828159501</v>
      </c>
      <c r="C35" s="82">
        <v>1177.5250000000001</v>
      </c>
      <c r="D35" s="83">
        <v>6007.5157639965173</v>
      </c>
      <c r="E35" s="90">
        <v>0.21508332584110071</v>
      </c>
      <c r="F35" s="95">
        <v>1.7206666067288059E-2</v>
      </c>
      <c r="G35" s="8">
        <v>8.6033330336440297E-3</v>
      </c>
      <c r="H35" s="8">
        <v>8.6033330336440297E-3</v>
      </c>
      <c r="I35" s="8"/>
      <c r="J35" s="96"/>
      <c r="K35" s="95">
        <v>5.656102200235083E-2</v>
      </c>
      <c r="L35" s="8">
        <v>2.7931368890049789E-2</v>
      </c>
      <c r="M35" s="8">
        <v>0</v>
      </c>
      <c r="N35" s="8">
        <v>1.9319196815617772E-2</v>
      </c>
      <c r="O35" s="8">
        <v>9.3104562966832647E-3</v>
      </c>
      <c r="P35" s="95">
        <v>1.7678081575980883E-2</v>
      </c>
      <c r="Q35" s="96">
        <v>8.8390407879904414E-3</v>
      </c>
      <c r="R35" s="95">
        <v>6.4819632445263217E-2</v>
      </c>
      <c r="S35" s="96">
        <v>4.4195203939952207E-3</v>
      </c>
      <c r="T35" s="8">
        <v>1.2963926489052643E-2</v>
      </c>
      <c r="U35" s="8">
        <v>8.8390407879904414E-4</v>
      </c>
      <c r="V35" s="15">
        <f t="shared" si="0"/>
        <v>0.3292159668425626</v>
      </c>
      <c r="W35" s="26">
        <f t="shared" si="1"/>
        <v>0.31200930077527456</v>
      </c>
    </row>
    <row r="36" spans="1:23">
      <c r="A36" s="2" t="s">
        <v>8</v>
      </c>
      <c r="B36" s="81">
        <v>32573.579999449135</v>
      </c>
      <c r="C36" s="82">
        <v>362.64100000000002</v>
      </c>
      <c r="D36" s="83">
        <v>9332.9173480108402</v>
      </c>
      <c r="E36" s="8">
        <v>0.28651801085937356</v>
      </c>
      <c r="F36" s="95">
        <v>2.8433183918747398E-2</v>
      </c>
      <c r="G36" s="8">
        <v>8.2788005521325578E-3</v>
      </c>
      <c r="H36" s="8">
        <v>1.7053709002520248E-2</v>
      </c>
      <c r="I36" s="8">
        <v>0</v>
      </c>
      <c r="J36" s="96">
        <v>3.1006743640945907E-3</v>
      </c>
      <c r="K36" s="95">
        <v>8.2090157544191369E-2</v>
      </c>
      <c r="L36" s="8">
        <v>1.9906329417487271E-2</v>
      </c>
      <c r="M36" s="8">
        <v>2.8681237867874965E-2</v>
      </c>
      <c r="N36" s="8">
        <v>1.0247532528119704E-2</v>
      </c>
      <c r="O36" s="8">
        <v>2.325505773070943E-2</v>
      </c>
      <c r="P36" s="95">
        <v>2.3549425550085497E-2</v>
      </c>
      <c r="Q36" s="96">
        <v>1.0989731923373233E-2</v>
      </c>
      <c r="R36" s="95">
        <v>8.320797027696876E-2</v>
      </c>
      <c r="S36" s="96">
        <v>2.3549425550085497E-2</v>
      </c>
      <c r="T36" s="8">
        <v>1.6641594055393751E-2</v>
      </c>
      <c r="U36" s="8">
        <v>4.7098851100170992E-3</v>
      </c>
      <c r="V36" s="15">
        <f t="shared" si="0"/>
        <v>0.45293198896118192</v>
      </c>
      <c r="W36" s="26">
        <f t="shared" si="1"/>
        <v>0.42449880504243453</v>
      </c>
    </row>
    <row r="37" spans="1:23">
      <c r="A37" s="2" t="s">
        <v>13</v>
      </c>
      <c r="B37" s="81">
        <v>23817.328246283825</v>
      </c>
      <c r="C37" s="82">
        <v>0.55000000000000004</v>
      </c>
      <c r="D37" s="83">
        <v>6938.181818181818</v>
      </c>
      <c r="E37" s="8">
        <v>0.2913081495303475</v>
      </c>
      <c r="F37" s="95">
        <v>3.2085298120274899E-2</v>
      </c>
      <c r="G37" s="8">
        <v>2.2544590425251358E-2</v>
      </c>
      <c r="H37" s="8">
        <v>0</v>
      </c>
      <c r="I37" s="8">
        <v>6.7905392847142643E-3</v>
      </c>
      <c r="J37" s="96">
        <v>2.7501684103092773E-3</v>
      </c>
      <c r="K37" s="95">
        <v>3.7592053031402513E-2</v>
      </c>
      <c r="L37" s="8">
        <v>1.052533589130711E-2</v>
      </c>
      <c r="M37" s="8">
        <v>1.9386989657859222E-2</v>
      </c>
      <c r="N37" s="8">
        <v>4.9974644647740431E-3</v>
      </c>
      <c r="O37" s="8">
        <v>2.6822630174621349E-3</v>
      </c>
      <c r="P37" s="95">
        <v>4.8218814705365737E-2</v>
      </c>
      <c r="Q37" s="96">
        <v>1.1971567788918391E-2</v>
      </c>
      <c r="R37" s="95">
        <v>0.1197156778891839</v>
      </c>
      <c r="S37" s="96">
        <v>0</v>
      </c>
      <c r="T37" s="8">
        <v>2.3943135577836779E-2</v>
      </c>
      <c r="U37" s="8">
        <v>0</v>
      </c>
      <c r="V37" s="15">
        <f t="shared" si="0"/>
        <v>0.44511901875414583</v>
      </c>
      <c r="W37" s="26">
        <f t="shared" si="1"/>
        <v>0.41303372063387089</v>
      </c>
    </row>
    <row r="38" spans="1:23">
      <c r="A38" s="2" t="s">
        <v>11</v>
      </c>
      <c r="B38" s="81">
        <v>17578.982060432587</v>
      </c>
      <c r="C38" s="82">
        <v>3.742</v>
      </c>
      <c r="D38" s="83">
        <v>7578.5676109032602</v>
      </c>
      <c r="E38" s="8">
        <v>0.43111527077335021</v>
      </c>
      <c r="F38" s="95">
        <v>2.0822867578352815E-2</v>
      </c>
      <c r="G38" s="8">
        <v>7.8894094551523099E-3</v>
      </c>
      <c r="H38" s="8">
        <v>8.6223054154670048E-3</v>
      </c>
      <c r="I38" s="8">
        <v>4.3111527077335024E-3</v>
      </c>
      <c r="J38" s="96">
        <v>0</v>
      </c>
      <c r="K38" s="95">
        <v>5.4622304806983484E-2</v>
      </c>
      <c r="L38" s="8">
        <v>1.5821930437381955E-2</v>
      </c>
      <c r="M38" s="8">
        <v>1.724461083093401E-2</v>
      </c>
      <c r="N38" s="8">
        <v>1.2933458123200507E-2</v>
      </c>
      <c r="O38" s="8">
        <v>8.6223054154670048E-3</v>
      </c>
      <c r="P38" s="95">
        <v>7.0868263688769903E-2</v>
      </c>
      <c r="Q38" s="96">
        <v>1.7717065922192476E-2</v>
      </c>
      <c r="R38" s="95">
        <v>0.17717065922192476</v>
      </c>
      <c r="S38" s="96">
        <v>0</v>
      </c>
      <c r="T38" s="8">
        <v>3.5434131844384952E-2</v>
      </c>
      <c r="U38" s="8">
        <v>0</v>
      </c>
      <c r="V38" s="15">
        <f t="shared" si="0"/>
        <v>0.63057990461403379</v>
      </c>
      <c r="W38" s="26">
        <f t="shared" si="1"/>
        <v>0.60975703703568107</v>
      </c>
    </row>
    <row r="39" spans="1:23">
      <c r="A39" s="2" t="s">
        <v>15</v>
      </c>
      <c r="B39" s="81">
        <v>11887.30867229441</v>
      </c>
      <c r="C39" s="82">
        <v>10.058</v>
      </c>
      <c r="D39" s="83">
        <v>8077.2618810896802</v>
      </c>
      <c r="E39" s="8">
        <v>0.6794861733434453</v>
      </c>
      <c r="F39" s="95">
        <v>3.3974308667172264E-2</v>
      </c>
      <c r="G39" s="8">
        <v>6.7948617334344531E-3</v>
      </c>
      <c r="H39" s="8">
        <v>1.6987154333586132E-2</v>
      </c>
      <c r="I39" s="8">
        <v>0</v>
      </c>
      <c r="J39" s="96">
        <v>1.019229260015168E-2</v>
      </c>
      <c r="K39" s="95">
        <v>1.6987154333586132E-2</v>
      </c>
      <c r="L39" s="8">
        <v>0</v>
      </c>
      <c r="M39" s="8">
        <v>0</v>
      </c>
      <c r="N39" s="8">
        <v>0</v>
      </c>
      <c r="O39" s="8">
        <v>1.6987154333586132E-2</v>
      </c>
      <c r="P39" s="95">
        <v>0.11169635726193622</v>
      </c>
      <c r="Q39" s="96">
        <v>3.7232119087312068E-2</v>
      </c>
      <c r="R39" s="95">
        <v>0.27924089315484057</v>
      </c>
      <c r="S39" s="96">
        <v>5.5848178630968109E-2</v>
      </c>
      <c r="T39" s="8">
        <v>5.5848178630968116E-2</v>
      </c>
      <c r="U39" s="8">
        <v>1.1169635726193622E-2</v>
      </c>
      <c r="V39" s="15">
        <f t="shared" si="0"/>
        <v>0.94639392705061365</v>
      </c>
      <c r="W39" s="26">
        <f t="shared" si="1"/>
        <v>0.91241961838344143</v>
      </c>
    </row>
    <row r="40" spans="1:23" s="127" customFormat="1">
      <c r="A40" s="2" t="s">
        <v>17</v>
      </c>
      <c r="B40" s="81">
        <v>39897.407089304121</v>
      </c>
      <c r="C40" s="82">
        <v>7.7889999999999997</v>
      </c>
      <c r="D40" s="83">
        <v>3034.7156245987935</v>
      </c>
      <c r="E40" s="8">
        <v>7.6062978674430043E-2</v>
      </c>
      <c r="F40" s="95">
        <v>1.8807352946211815E-3</v>
      </c>
      <c r="G40" s="8">
        <v>1.385804953931397E-3</v>
      </c>
      <c r="H40" s="8">
        <v>4.9493034068978463E-4</v>
      </c>
      <c r="I40" s="8">
        <v>0</v>
      </c>
      <c r="J40" s="96">
        <v>0</v>
      </c>
      <c r="K40" s="95">
        <v>2.8685954154657519E-2</v>
      </c>
      <c r="L40" s="8">
        <v>5.4640309612152219E-3</v>
      </c>
      <c r="M40" s="8">
        <v>1.6902652603515124E-2</v>
      </c>
      <c r="N40" s="8">
        <v>1.5679393193052376E-3</v>
      </c>
      <c r="O40" s="8">
        <v>4.7513312706219321E-3</v>
      </c>
      <c r="P40" s="95">
        <v>3.1258758359354812E-3</v>
      </c>
      <c r="Q40" s="96">
        <v>2.9174841135397827E-3</v>
      </c>
      <c r="R40" s="95">
        <v>3.9594427255182765E-2</v>
      </c>
      <c r="S40" s="96">
        <v>0</v>
      </c>
      <c r="T40" s="8">
        <v>7.9188854510365524E-3</v>
      </c>
      <c r="U40" s="8">
        <v>0</v>
      </c>
      <c r="V40" s="15">
        <f t="shared" si="0"/>
        <v>0.12059191352422056</v>
      </c>
      <c r="W40" s="26">
        <f t="shared" si="1"/>
        <v>0.11871117822959938</v>
      </c>
    </row>
    <row r="41" spans="1:23">
      <c r="A41" s="2" t="s">
        <v>1</v>
      </c>
      <c r="B41" s="81">
        <v>21078.640412240045</v>
      </c>
      <c r="C41" s="82">
        <v>56.567</v>
      </c>
      <c r="D41" s="83">
        <v>4560.9631056976687</v>
      </c>
      <c r="E41" s="8">
        <v>0.21637842937200005</v>
      </c>
      <c r="F41" s="95">
        <v>1.4483831116088251E-2</v>
      </c>
      <c r="G41" s="8">
        <v>5.4094607343000006E-3</v>
      </c>
      <c r="H41" s="8">
        <v>0</v>
      </c>
      <c r="I41" s="8">
        <v>0</v>
      </c>
      <c r="J41" s="96">
        <v>9.0743703817882503E-3</v>
      </c>
      <c r="K41" s="95">
        <v>2.5803127702611003E-2</v>
      </c>
      <c r="L41" s="8">
        <v>5.4094607343000006E-3</v>
      </c>
      <c r="M41" s="8">
        <v>0</v>
      </c>
      <c r="N41" s="8">
        <v>0</v>
      </c>
      <c r="O41" s="8">
        <v>2.0393666968311002E-2</v>
      </c>
      <c r="P41" s="95">
        <v>0</v>
      </c>
      <c r="Q41" s="96">
        <v>8.2994466060493152E-3</v>
      </c>
      <c r="R41" s="95">
        <v>4.1497233030246584E-2</v>
      </c>
      <c r="S41" s="96">
        <v>1.659889321209863E-2</v>
      </c>
      <c r="T41" s="8">
        <v>8.2994466060493169E-3</v>
      </c>
      <c r="U41" s="8">
        <v>3.3197786424197261E-3</v>
      </c>
      <c r="V41" s="15">
        <f t="shared" si="0"/>
        <v>0.27658406004521768</v>
      </c>
      <c r="W41" s="26">
        <f t="shared" si="1"/>
        <v>0.26210022892912943</v>
      </c>
    </row>
    <row r="42" spans="1:23">
      <c r="A42" s="2" t="s">
        <v>7</v>
      </c>
      <c r="B42" s="81">
        <v>11153.537145024622</v>
      </c>
      <c r="C42" s="82">
        <v>9.3789999999999996</v>
      </c>
      <c r="D42" s="83">
        <v>4864.2643291087179</v>
      </c>
      <c r="E42" s="8">
        <v>0.43611853942482925</v>
      </c>
      <c r="F42" s="95">
        <v>2.7257408714051828E-2</v>
      </c>
      <c r="G42" s="8">
        <v>1.7444741576993172E-2</v>
      </c>
      <c r="H42" s="8">
        <v>9.812667137058655E-3</v>
      </c>
      <c r="I42" s="8">
        <v>0</v>
      </c>
      <c r="J42" s="96">
        <v>0</v>
      </c>
      <c r="K42" s="95">
        <v>7.9218244284564851E-2</v>
      </c>
      <c r="L42" s="8">
        <v>3.0528297759738046E-2</v>
      </c>
      <c r="M42" s="8">
        <v>2.6167112365489749E-2</v>
      </c>
      <c r="N42" s="8">
        <v>6.5417780913724372E-3</v>
      </c>
      <c r="O42" s="8">
        <v>1.5981056067964631E-2</v>
      </c>
      <c r="P42" s="95">
        <v>3.584535940478048E-2</v>
      </c>
      <c r="Q42" s="96">
        <v>3.584535940478048E-2</v>
      </c>
      <c r="R42" s="95">
        <v>0.15532989075404877</v>
      </c>
      <c r="S42" s="96">
        <v>0</v>
      </c>
      <c r="T42" s="8">
        <v>3.1065978150809755E-2</v>
      </c>
      <c r="U42" s="8">
        <v>0</v>
      </c>
      <c r="V42" s="15">
        <f t="shared" si="0"/>
        <v>0.64535088938381668</v>
      </c>
      <c r="W42" s="26">
        <f t="shared" si="1"/>
        <v>0.61809348066976488</v>
      </c>
    </row>
    <row r="43" spans="1:23">
      <c r="A43" s="2" t="s">
        <v>5</v>
      </c>
      <c r="B43" s="81">
        <v>41758.326275234329</v>
      </c>
      <c r="C43" s="82">
        <v>0.59199999999999997</v>
      </c>
      <c r="D43" s="83">
        <v>9324.3243243243251</v>
      </c>
      <c r="E43" s="8">
        <v>0.22329257793682972</v>
      </c>
      <c r="F43" s="95">
        <v>2.7452751876480087E-2</v>
      </c>
      <c r="G43" s="8">
        <v>2.1985142519465251E-2</v>
      </c>
      <c r="H43" s="8">
        <v>2.447041949992654E-3</v>
      </c>
      <c r="I43" s="8">
        <v>0</v>
      </c>
      <c r="J43" s="96">
        <v>3.0205674070221825E-3</v>
      </c>
      <c r="K43" s="95">
        <v>3.5861705657386105E-2</v>
      </c>
      <c r="L43" s="8">
        <v>1.1462862134496841E-2</v>
      </c>
      <c r="M43" s="8">
        <v>1.9836333807127952E-2</v>
      </c>
      <c r="N43" s="8">
        <v>9.3782882733468463E-4</v>
      </c>
      <c r="O43" s="8">
        <v>3.6246808884266191E-3</v>
      </c>
      <c r="P43" s="95">
        <v>1.8352814624944907E-2</v>
      </c>
      <c r="Q43" s="96">
        <v>1.8352814624944907E-2</v>
      </c>
      <c r="R43" s="95">
        <v>7.2799498012281472E-2</v>
      </c>
      <c r="S43" s="96">
        <v>0</v>
      </c>
      <c r="T43" s="8">
        <v>1.4559899602456294E-2</v>
      </c>
      <c r="U43" s="8">
        <v>0</v>
      </c>
      <c r="V43" s="15">
        <f t="shared" si="0"/>
        <v>0.33787256432304202</v>
      </c>
      <c r="W43" s="26">
        <f t="shared" si="1"/>
        <v>0.31041981244656192</v>
      </c>
    </row>
    <row r="44" spans="1:23">
      <c r="A44" s="2" t="s">
        <v>19</v>
      </c>
      <c r="B44" s="81">
        <v>22374.300986377995</v>
      </c>
      <c r="C44" s="82">
        <v>1.5229999999999999</v>
      </c>
      <c r="D44" s="83">
        <v>5909.389363099147</v>
      </c>
      <c r="E44" s="8">
        <v>0.26411503835122818</v>
      </c>
      <c r="F44" s="95">
        <v>3.4334954985659666E-2</v>
      </c>
      <c r="G44" s="8">
        <v>3.4334954985659666E-2</v>
      </c>
      <c r="H44" s="8"/>
      <c r="I44" s="8"/>
      <c r="J44" s="96"/>
      <c r="K44" s="95">
        <v>4.744386472249229E-2</v>
      </c>
      <c r="L44" s="8"/>
      <c r="M44" s="8">
        <v>2.3770353451610535E-2</v>
      </c>
      <c r="N44" s="8">
        <v>1.6639247416127378E-3</v>
      </c>
      <c r="O44" s="8">
        <v>2.2009586529269015E-2</v>
      </c>
      <c r="P44" s="95">
        <v>4.3416170687873124E-2</v>
      </c>
      <c r="Q44" s="96">
        <v>2.1708085343936562E-2</v>
      </c>
      <c r="R44" s="95">
        <v>0.1628106400795242</v>
      </c>
      <c r="S44" s="96">
        <v>0</v>
      </c>
      <c r="T44" s="8">
        <v>3.2562128015904843E-2</v>
      </c>
      <c r="U44" s="8">
        <v>0</v>
      </c>
      <c r="V44" s="15">
        <f t="shared" si="0"/>
        <v>0.44358024210709468</v>
      </c>
      <c r="W44" s="26">
        <f t="shared" si="1"/>
        <v>0.40924528712143499</v>
      </c>
    </row>
    <row r="45" spans="1:23">
      <c r="A45" s="2" t="s">
        <v>6</v>
      </c>
      <c r="B45" s="81">
        <v>18500.406599785332</v>
      </c>
      <c r="C45" s="82">
        <v>2273.096</v>
      </c>
      <c r="D45" s="83">
        <v>8754.0447037872582</v>
      </c>
      <c r="E45" s="8">
        <v>0.47318120586002876</v>
      </c>
      <c r="F45" s="95">
        <v>4.6086553063901421E-2</v>
      </c>
      <c r="G45" s="8">
        <v>4.6086553063901421E-2</v>
      </c>
      <c r="H45" s="8"/>
      <c r="I45" s="8"/>
      <c r="J45" s="96"/>
      <c r="K45" s="95">
        <v>7.6810921773169061E-2</v>
      </c>
      <c r="L45" s="8">
        <v>7.1690193654957782E-2</v>
      </c>
      <c r="M45" s="8">
        <v>0</v>
      </c>
      <c r="N45" s="8">
        <v>0</v>
      </c>
      <c r="O45" s="8">
        <v>5.1207281182112695E-3</v>
      </c>
      <c r="P45" s="95">
        <v>3.8891605961098245E-2</v>
      </c>
      <c r="Q45" s="96">
        <v>1.5556642384439302E-2</v>
      </c>
      <c r="R45" s="95">
        <v>9.7229014902745631E-2</v>
      </c>
      <c r="S45" s="96">
        <v>5.8337408941647378E-2</v>
      </c>
      <c r="T45" s="8">
        <v>1.9445802980549126E-2</v>
      </c>
      <c r="U45" s="8">
        <v>1.1667481788329475E-2</v>
      </c>
      <c r="V45" s="15">
        <f t="shared" si="0"/>
        <v>0.68164021381151541</v>
      </c>
      <c r="W45" s="26">
        <f t="shared" si="1"/>
        <v>0.63555366074761399</v>
      </c>
    </row>
    <row r="46" spans="1:23">
      <c r="A46" s="2" t="s">
        <v>9</v>
      </c>
      <c r="B46" s="81">
        <v>32257.388273899738</v>
      </c>
      <c r="C46" s="82">
        <v>20.154</v>
      </c>
      <c r="D46" s="83">
        <v>4096.4572789520689</v>
      </c>
      <c r="E46" s="8">
        <v>0.12699283786302734</v>
      </c>
      <c r="F46" s="95">
        <v>8.1908640793736717E-3</v>
      </c>
      <c r="G46" s="8">
        <v>3.9442583737923547E-3</v>
      </c>
      <c r="H46" s="8">
        <v>4.177890402902007E-3</v>
      </c>
      <c r="I46" s="8">
        <v>0</v>
      </c>
      <c r="J46" s="96">
        <v>6.8715302679309319E-5</v>
      </c>
      <c r="K46" s="95">
        <v>2.2524876218277593E-2</v>
      </c>
      <c r="L46" s="8">
        <v>9.7575729804619225E-3</v>
      </c>
      <c r="M46" s="8">
        <v>9.7438299199260631E-3</v>
      </c>
      <c r="N46" s="8">
        <v>1.6491672643034235E-3</v>
      </c>
      <c r="O46" s="8">
        <v>1.3743060535861865E-3</v>
      </c>
      <c r="P46" s="95">
        <v>1.0437767495591287E-2</v>
      </c>
      <c r="Q46" s="96">
        <v>6.2626604973547734E-3</v>
      </c>
      <c r="R46" s="95">
        <v>4.0011442066433277E-2</v>
      </c>
      <c r="S46" s="96">
        <v>9.7419163292185376E-3</v>
      </c>
      <c r="T46" s="8">
        <v>8.0022884132866547E-3</v>
      </c>
      <c r="U46" s="8">
        <v>1.9483832658437074E-3</v>
      </c>
      <c r="V46" s="15">
        <f t="shared" si="0"/>
        <v>0.18435967783275503</v>
      </c>
      <c r="W46" s="26">
        <f t="shared" si="1"/>
        <v>0.17616881375338136</v>
      </c>
    </row>
    <row r="47" spans="1:23">
      <c r="A47" s="2" t="s">
        <v>12</v>
      </c>
      <c r="B47" s="81">
        <v>19369.410535282801</v>
      </c>
      <c r="C47" s="82">
        <v>0.49299999999999999</v>
      </c>
      <c r="D47" s="83">
        <v>4596.3488843813384</v>
      </c>
      <c r="E47" s="8">
        <v>0.23729936830079326</v>
      </c>
      <c r="F47" s="95">
        <v>2.1950191567823379E-2</v>
      </c>
      <c r="G47" s="8">
        <v>1.4831210518799579E-2</v>
      </c>
      <c r="H47" s="8">
        <v>7.1189810490237988E-3</v>
      </c>
      <c r="I47" s="8">
        <v>0</v>
      </c>
      <c r="J47" s="96">
        <v>0</v>
      </c>
      <c r="K47" s="95">
        <v>3.618815366587097E-2</v>
      </c>
      <c r="L47" s="8">
        <v>1.6017707360303546E-2</v>
      </c>
      <c r="M47" s="8">
        <v>1.7797452622559495E-2</v>
      </c>
      <c r="N47" s="8">
        <v>0</v>
      </c>
      <c r="O47" s="8">
        <v>2.3729936830079327E-3</v>
      </c>
      <c r="P47" s="95">
        <v>9.7520288342791746E-3</v>
      </c>
      <c r="Q47" s="96">
        <v>1.560324613484668E-2</v>
      </c>
      <c r="R47" s="95">
        <v>9.752028834279175E-2</v>
      </c>
      <c r="S47" s="96">
        <v>0</v>
      </c>
      <c r="T47" s="8">
        <v>1.9504057668558349E-2</v>
      </c>
      <c r="U47" s="8">
        <v>0</v>
      </c>
      <c r="V47" s="15">
        <f t="shared" si="0"/>
        <v>0.34029704617217182</v>
      </c>
      <c r="W47" s="26">
        <f t="shared" si="1"/>
        <v>0.31834685460434842</v>
      </c>
    </row>
    <row r="48" spans="1:23">
      <c r="A48" s="2" t="s">
        <v>3</v>
      </c>
      <c r="B48" s="81">
        <v>69279.42526894639</v>
      </c>
      <c r="C48" s="82">
        <v>3.839</v>
      </c>
      <c r="D48" s="83">
        <v>6772.6074498567341</v>
      </c>
      <c r="E48" s="91">
        <v>9.7757846915806731E-2</v>
      </c>
      <c r="F48" s="97">
        <v>5.4646552354316964E-3</v>
      </c>
      <c r="G48" s="8">
        <v>3.8516532428624121E-3</v>
      </c>
      <c r="H48" s="8">
        <v>1.6130019925692839E-3</v>
      </c>
      <c r="I48" s="8"/>
      <c r="J48" s="96"/>
      <c r="K48" s="97">
        <v>7.7033064857248241E-3</v>
      </c>
      <c r="L48" s="8">
        <v>7.7033064857248241E-3</v>
      </c>
      <c r="M48" s="8"/>
      <c r="N48" s="8"/>
      <c r="O48" s="8"/>
      <c r="P48" s="95"/>
      <c r="Q48" s="96">
        <v>3.749616046085738E-3</v>
      </c>
      <c r="R48" s="95">
        <v>2.222986655893687E-2</v>
      </c>
      <c r="S48" s="96"/>
      <c r="T48" s="8">
        <v>4.4459733117873743E-3</v>
      </c>
      <c r="U48" s="90">
        <v>0</v>
      </c>
      <c r="V48" s="15">
        <f t="shared" si="0"/>
        <v>0.11912139799483637</v>
      </c>
      <c r="W48" s="26">
        <f t="shared" si="1"/>
        <v>0.11365674275940467</v>
      </c>
    </row>
    <row r="49" spans="1:23">
      <c r="A49" s="2" t="s">
        <v>14</v>
      </c>
      <c r="B49" s="81">
        <v>41717.517890633171</v>
      </c>
      <c r="C49" s="82">
        <v>17.292999999999999</v>
      </c>
      <c r="D49" s="83">
        <v>5495.8653790551089</v>
      </c>
      <c r="E49" s="8">
        <v>0.13173998974395107</v>
      </c>
      <c r="F49" s="95">
        <v>2.5853972987250395E-2</v>
      </c>
      <c r="G49" s="8">
        <v>1.9760998461592662E-2</v>
      </c>
      <c r="H49" s="8">
        <v>5.9282995384777968E-3</v>
      </c>
      <c r="I49" s="8">
        <v>0</v>
      </c>
      <c r="J49" s="96">
        <v>1.6467498717993883E-4</v>
      </c>
      <c r="K49" s="95">
        <v>2.5722232997506447E-2</v>
      </c>
      <c r="L49" s="8">
        <v>9.8804992307963309E-3</v>
      </c>
      <c r="M49" s="8">
        <v>6.5869994871975536E-3</v>
      </c>
      <c r="N49" s="8">
        <v>9.0900592923326244E-3</v>
      </c>
      <c r="O49" s="8">
        <v>1.6467498717993883E-4</v>
      </c>
      <c r="P49" s="95">
        <v>1.0827944362516526E-2</v>
      </c>
      <c r="Q49" s="96">
        <v>7.5795610537615684E-3</v>
      </c>
      <c r="R49" s="95">
        <v>6.4606734696348603E-2</v>
      </c>
      <c r="S49" s="96">
        <v>0</v>
      </c>
      <c r="T49" s="8">
        <v>1.2921346939269721E-2</v>
      </c>
      <c r="U49" s="8">
        <v>0</v>
      </c>
      <c r="V49" s="15">
        <f t="shared" si="0"/>
        <v>0.21464504808425572</v>
      </c>
      <c r="W49" s="26">
        <f t="shared" si="1"/>
        <v>0.18879107509700532</v>
      </c>
    </row>
    <row r="50" spans="1:23">
      <c r="A50" s="4" t="s">
        <v>10</v>
      </c>
      <c r="B50" s="84">
        <v>43705.439247906645</v>
      </c>
      <c r="C50" s="85">
        <v>3.9550000000000001</v>
      </c>
      <c r="D50" s="86">
        <v>8225.2844500632109</v>
      </c>
      <c r="E50" s="9">
        <v>0.18819818749349776</v>
      </c>
      <c r="F50" s="98">
        <v>1.1291891249609869E-2</v>
      </c>
      <c r="G50" s="9">
        <v>7.527927499739912E-3</v>
      </c>
      <c r="H50" s="9">
        <v>0</v>
      </c>
      <c r="I50" s="9">
        <v>9.40990937467489E-4</v>
      </c>
      <c r="J50" s="99">
        <v>2.8229728124024673E-3</v>
      </c>
      <c r="K50" s="98">
        <v>2.9645919484913238E-2</v>
      </c>
      <c r="L50" s="9">
        <v>1.6937836874414802E-2</v>
      </c>
      <c r="M50" s="9">
        <v>0</v>
      </c>
      <c r="N50" s="9">
        <v>5.180155110758527E-3</v>
      </c>
      <c r="O50" s="9">
        <v>7.527927499739912E-3</v>
      </c>
      <c r="P50" s="98">
        <v>1.5468344177547761E-2</v>
      </c>
      <c r="Q50" s="99">
        <v>9.7966179791135824E-3</v>
      </c>
      <c r="R50" s="98">
        <v>7.7341720887738802E-2</v>
      </c>
      <c r="S50" s="99">
        <v>0</v>
      </c>
      <c r="T50" s="9">
        <v>1.546834417754776E-2</v>
      </c>
      <c r="U50" s="9">
        <v>0</v>
      </c>
      <c r="V50" s="15">
        <f t="shared" si="0"/>
        <v>0.26986930456222996</v>
      </c>
      <c r="W50" s="26">
        <f t="shared" si="1"/>
        <v>0.25857741331262007</v>
      </c>
    </row>
    <row r="51" spans="1:23">
      <c r="K51" s="52"/>
      <c r="L51" s="52"/>
      <c r="M51" s="52"/>
      <c r="N51" s="52"/>
      <c r="O51" s="52"/>
      <c r="V51" s="15">
        <f>+AVERAGE(V31:V50)</f>
        <v>0.38937984500680445</v>
      </c>
      <c r="W51" s="15">
        <f>+AVERAGE(W31:W50)</f>
        <v>0.36529692997335816</v>
      </c>
    </row>
    <row r="52" spans="1:23">
      <c r="K52" s="118"/>
      <c r="L52" s="118"/>
      <c r="M52" s="118"/>
      <c r="N52" s="118"/>
      <c r="O52" s="118"/>
    </row>
    <row r="53" spans="1:23">
      <c r="A53" s="506"/>
      <c r="B53" s="508" t="s">
        <v>64</v>
      </c>
      <c r="C53" s="495" t="s">
        <v>69</v>
      </c>
      <c r="D53" s="497" t="s">
        <v>70</v>
      </c>
      <c r="E53" s="498"/>
      <c r="F53" s="497" t="s">
        <v>71</v>
      </c>
      <c r="G53" s="498"/>
      <c r="H53" s="495" t="s">
        <v>87</v>
      </c>
    </row>
    <row r="54" spans="1:23" ht="38.25">
      <c r="A54" s="507"/>
      <c r="B54" s="509"/>
      <c r="C54" s="496"/>
      <c r="D54" s="245" t="s">
        <v>86</v>
      </c>
      <c r="E54" s="246" t="s">
        <v>81</v>
      </c>
      <c r="F54" s="245" t="s">
        <v>84</v>
      </c>
      <c r="G54" s="246" t="s">
        <v>85</v>
      </c>
      <c r="H54" s="496"/>
    </row>
    <row r="55" spans="1:23">
      <c r="A55" s="93" t="s">
        <v>15</v>
      </c>
      <c r="B55" s="258">
        <v>0.6794861733434453</v>
      </c>
      <c r="C55" s="100">
        <v>5.0961463000758392E-2</v>
      </c>
      <c r="D55" s="93">
        <v>0.11169635726193622</v>
      </c>
      <c r="E55" s="94">
        <v>3.7232119087312068E-2</v>
      </c>
      <c r="F55" s="93">
        <v>5.5848178630968116E-2</v>
      </c>
      <c r="G55" s="94">
        <v>1.1169635726193622E-2</v>
      </c>
      <c r="H55" s="94">
        <v>0.94639392705061376</v>
      </c>
      <c r="I55" s="17">
        <f t="shared" ref="I55:I75" si="2">+B55/H55</f>
        <v>0.7179739365625768</v>
      </c>
      <c r="J55" s="50">
        <f t="shared" ref="J55:J75" si="3">1-I55</f>
        <v>0.2820260634374232</v>
      </c>
    </row>
    <row r="56" spans="1:23">
      <c r="A56" s="95" t="s">
        <v>6</v>
      </c>
      <c r="B56" s="8">
        <v>0.47318120586002876</v>
      </c>
      <c r="C56" s="101">
        <v>0.12289747483707048</v>
      </c>
      <c r="D56" s="95">
        <v>3.8891605961098245E-2</v>
      </c>
      <c r="E56" s="96">
        <v>1.5556642384439302E-2</v>
      </c>
      <c r="F56" s="95">
        <v>1.9445802980549126E-2</v>
      </c>
      <c r="G56" s="96">
        <v>1.1667481788329475E-2</v>
      </c>
      <c r="H56" s="96">
        <v>0.68164021381151529</v>
      </c>
      <c r="I56" s="17">
        <f t="shared" si="2"/>
        <v>0.69418029669075709</v>
      </c>
      <c r="J56" s="50">
        <f t="shared" si="3"/>
        <v>0.30581970330924291</v>
      </c>
    </row>
    <row r="57" spans="1:23">
      <c r="A57" s="95" t="s">
        <v>7</v>
      </c>
      <c r="B57" s="8">
        <v>0.43611853942482925</v>
      </c>
      <c r="C57" s="101">
        <v>0.10647565299861668</v>
      </c>
      <c r="D57" s="95">
        <v>3.584535940478048E-2</v>
      </c>
      <c r="E57" s="96">
        <v>3.584535940478048E-2</v>
      </c>
      <c r="F57" s="95">
        <v>3.1065978150809755E-2</v>
      </c>
      <c r="G57" s="96">
        <v>0</v>
      </c>
      <c r="H57" s="96">
        <v>0.64535088938381679</v>
      </c>
      <c r="I57" s="17">
        <f t="shared" si="2"/>
        <v>0.67578513735564338</v>
      </c>
      <c r="J57" s="50">
        <f t="shared" si="3"/>
        <v>0.32421486264435662</v>
      </c>
    </row>
    <row r="58" spans="1:23">
      <c r="A58" s="95" t="s">
        <v>11</v>
      </c>
      <c r="B58" s="8">
        <v>0.43111527077335021</v>
      </c>
      <c r="C58" s="101">
        <v>7.5445172385336295E-2</v>
      </c>
      <c r="D58" s="95">
        <v>7.0868263688769903E-2</v>
      </c>
      <c r="E58" s="96">
        <v>1.7717065922192476E-2</v>
      </c>
      <c r="F58" s="95">
        <v>3.5434131844384952E-2</v>
      </c>
      <c r="G58" s="96">
        <v>0</v>
      </c>
      <c r="H58" s="96">
        <v>0.63057990461403379</v>
      </c>
      <c r="I58" s="17">
        <f t="shared" si="2"/>
        <v>0.68368063685319602</v>
      </c>
      <c r="J58" s="50">
        <f t="shared" si="3"/>
        <v>0.31631936314680398</v>
      </c>
    </row>
    <row r="59" spans="1:23">
      <c r="A59" s="95" t="s">
        <v>20</v>
      </c>
      <c r="B59" s="8">
        <v>0.33260979240199495</v>
      </c>
      <c r="C59" s="101">
        <v>8.122331130456717E-2</v>
      </c>
      <c r="D59" s="95">
        <v>5.4675582312656706E-2</v>
      </c>
      <c r="E59" s="96">
        <v>1.8225194104218904E-2</v>
      </c>
      <c r="F59" s="95">
        <v>2.733779115632835E-2</v>
      </c>
      <c r="G59" s="96">
        <v>1.6402674693797008E-2</v>
      </c>
      <c r="H59" s="96">
        <v>0.53047434597356302</v>
      </c>
      <c r="I59" s="17">
        <f t="shared" si="2"/>
        <v>0.62700448179367951</v>
      </c>
      <c r="J59" s="50">
        <f t="shared" si="3"/>
        <v>0.37299551820632049</v>
      </c>
    </row>
    <row r="60" spans="1:23">
      <c r="A60" s="95" t="s">
        <v>8</v>
      </c>
      <c r="B60" s="8">
        <v>0.28651801085937356</v>
      </c>
      <c r="C60" s="101">
        <v>0.11052334146293877</v>
      </c>
      <c r="D60" s="95">
        <v>2.3549425550085497E-2</v>
      </c>
      <c r="E60" s="96">
        <v>1.0989731923373233E-2</v>
      </c>
      <c r="F60" s="95">
        <v>1.6641594055393751E-2</v>
      </c>
      <c r="G60" s="96">
        <v>4.7098851100170992E-3</v>
      </c>
      <c r="H60" s="96">
        <v>0.45293198896118181</v>
      </c>
      <c r="I60" s="17">
        <f t="shared" si="2"/>
        <v>0.63258506319351482</v>
      </c>
      <c r="J60" s="50">
        <f t="shared" si="3"/>
        <v>0.36741493680648518</v>
      </c>
    </row>
    <row r="61" spans="1:23">
      <c r="A61" s="95" t="s">
        <v>13</v>
      </c>
      <c r="B61" s="8">
        <v>0.2913081495303475</v>
      </c>
      <c r="C61" s="101">
        <v>6.9677351151677419E-2</v>
      </c>
      <c r="D61" s="95">
        <v>4.8218814705365737E-2</v>
      </c>
      <c r="E61" s="96">
        <v>1.1971567788918391E-2</v>
      </c>
      <c r="F61" s="95">
        <v>2.3943135577836779E-2</v>
      </c>
      <c r="G61" s="96">
        <v>0</v>
      </c>
      <c r="H61" s="96">
        <v>0.44511901875414583</v>
      </c>
      <c r="I61" s="17">
        <f t="shared" si="2"/>
        <v>0.65445001731378893</v>
      </c>
      <c r="J61" s="50">
        <f t="shared" si="3"/>
        <v>0.34554998268621107</v>
      </c>
    </row>
    <row r="62" spans="1:23">
      <c r="A62" s="95" t="s">
        <v>19</v>
      </c>
      <c r="B62" s="8">
        <v>0.26411503835122818</v>
      </c>
      <c r="C62" s="101">
        <v>8.1778819708151956E-2</v>
      </c>
      <c r="D62" s="95">
        <v>4.3416170687873124E-2</v>
      </c>
      <c r="E62" s="96">
        <v>2.1708085343936562E-2</v>
      </c>
      <c r="F62" s="95">
        <v>3.2562128015904843E-2</v>
      </c>
      <c r="G62" s="96">
        <v>0</v>
      </c>
      <c r="H62" s="96">
        <v>0.44358024210709468</v>
      </c>
      <c r="I62" s="17">
        <f t="shared" si="2"/>
        <v>0.5954165972240536</v>
      </c>
      <c r="J62" s="50">
        <f t="shared" si="3"/>
        <v>0.4045834027759464</v>
      </c>
    </row>
    <row r="63" spans="1:23">
      <c r="A63" s="420" t="s">
        <v>124</v>
      </c>
      <c r="B63" s="421">
        <v>0.26074798104474833</v>
      </c>
      <c r="C63" s="422">
        <v>6.5284771080030876E-2</v>
      </c>
      <c r="D63" s="423">
        <v>2.8542526912594096E-2</v>
      </c>
      <c r="E63" s="424">
        <v>1.40790317148558E-2</v>
      </c>
      <c r="F63" s="423">
        <v>1.9011771795526822E-2</v>
      </c>
      <c r="G63" s="424">
        <v>3.1408888046782859E-3</v>
      </c>
      <c r="H63" s="424">
        <v>0.38937984500680456</v>
      </c>
      <c r="I63" s="425">
        <f t="shared" si="2"/>
        <v>0.66964940375943616</v>
      </c>
      <c r="J63" s="426">
        <f t="shared" si="3"/>
        <v>0.33035059624056384</v>
      </c>
    </row>
    <row r="64" spans="1:23">
      <c r="A64" s="95" t="s">
        <v>18</v>
      </c>
      <c r="B64" s="8">
        <v>0.20378783125476982</v>
      </c>
      <c r="C64" s="101">
        <v>9.8139194626868959E-2</v>
      </c>
      <c r="D64" s="95">
        <v>1.6749684760666014E-2</v>
      </c>
      <c r="E64" s="96">
        <v>7.8165195549774712E-3</v>
      </c>
      <c r="F64" s="95">
        <v>1.674968476066601E-2</v>
      </c>
      <c r="G64" s="96">
        <v>6.6998739042664051E-3</v>
      </c>
      <c r="H64" s="96">
        <v>0.34994278886221469</v>
      </c>
      <c r="I64" s="17">
        <f t="shared" si="2"/>
        <v>0.58234613697100235</v>
      </c>
      <c r="J64" s="50">
        <f t="shared" si="3"/>
        <v>0.41765386302899765</v>
      </c>
    </row>
    <row r="65" spans="1:10">
      <c r="A65" s="95" t="s">
        <v>12</v>
      </c>
      <c r="B65" s="8">
        <v>0.23729936830079326</v>
      </c>
      <c r="C65" s="101">
        <v>5.813834523369435E-2</v>
      </c>
      <c r="D65" s="95">
        <v>9.7520288342791746E-3</v>
      </c>
      <c r="E65" s="96">
        <v>1.560324613484668E-2</v>
      </c>
      <c r="F65" s="95">
        <v>1.9504057668558349E-2</v>
      </c>
      <c r="G65" s="96">
        <v>0</v>
      </c>
      <c r="H65" s="96">
        <v>0.34029704617217182</v>
      </c>
      <c r="I65" s="17">
        <f t="shared" si="2"/>
        <v>0.69733008549457898</v>
      </c>
      <c r="J65" s="50">
        <f t="shared" si="3"/>
        <v>0.30266991450542102</v>
      </c>
    </row>
    <row r="66" spans="1:10">
      <c r="A66" s="95" t="s">
        <v>5</v>
      </c>
      <c r="B66" s="8">
        <v>0.22329257793682972</v>
      </c>
      <c r="C66" s="101">
        <v>6.3314457533866192E-2</v>
      </c>
      <c r="D66" s="95">
        <v>1.8352814624944907E-2</v>
      </c>
      <c r="E66" s="96">
        <v>1.8352814624944907E-2</v>
      </c>
      <c r="F66" s="95">
        <v>1.4559899602456294E-2</v>
      </c>
      <c r="G66" s="96">
        <v>0</v>
      </c>
      <c r="H66" s="96">
        <v>0.33787256432304202</v>
      </c>
      <c r="I66" s="17">
        <f t="shared" si="2"/>
        <v>0.66087809877140047</v>
      </c>
      <c r="J66" s="50">
        <f t="shared" si="3"/>
        <v>0.33912190122859953</v>
      </c>
    </row>
    <row r="67" spans="1:10">
      <c r="A67" s="95" t="s">
        <v>4</v>
      </c>
      <c r="B67" s="8">
        <v>0.21508332584110071</v>
      </c>
      <c r="C67" s="101">
        <v>7.376768806963889E-2</v>
      </c>
      <c r="D67" s="95">
        <v>1.7678081575980883E-2</v>
      </c>
      <c r="E67" s="96">
        <v>8.8390407879904414E-3</v>
      </c>
      <c r="F67" s="95">
        <v>1.2963926489052643E-2</v>
      </c>
      <c r="G67" s="96">
        <v>8.8390407879904414E-4</v>
      </c>
      <c r="H67" s="155">
        <v>0.3292159668425626</v>
      </c>
      <c r="I67" s="17">
        <f t="shared" si="2"/>
        <v>0.65331984928895537</v>
      </c>
      <c r="J67" s="50">
        <f t="shared" si="3"/>
        <v>0.34668015071104463</v>
      </c>
    </row>
    <row r="68" spans="1:10">
      <c r="A68" s="95" t="s">
        <v>1</v>
      </c>
      <c r="B68" s="8">
        <v>0.21637842937200005</v>
      </c>
      <c r="C68" s="101">
        <v>4.0286958818699252E-2</v>
      </c>
      <c r="D68" s="95">
        <v>0</v>
      </c>
      <c r="E68" s="96">
        <v>8.2994466060493152E-3</v>
      </c>
      <c r="F68" s="95">
        <v>8.2994466060493169E-3</v>
      </c>
      <c r="G68" s="96">
        <v>3.3197786424197261E-3</v>
      </c>
      <c r="H68" s="96">
        <v>0.27658406004521763</v>
      </c>
      <c r="I68" s="17">
        <f t="shared" si="2"/>
        <v>0.78232429351360744</v>
      </c>
      <c r="J68" s="50">
        <f t="shared" si="3"/>
        <v>0.21767570648639256</v>
      </c>
    </row>
    <row r="69" spans="1:10">
      <c r="A69" s="95" t="s">
        <v>10</v>
      </c>
      <c r="B69" s="8">
        <v>0.18819818749349776</v>
      </c>
      <c r="C69" s="101">
        <v>4.0937810734523107E-2</v>
      </c>
      <c r="D69" s="95">
        <v>1.5468344177547761E-2</v>
      </c>
      <c r="E69" s="96">
        <v>9.7966179791135824E-3</v>
      </c>
      <c r="F69" s="95">
        <v>1.546834417754776E-2</v>
      </c>
      <c r="G69" s="96">
        <v>0</v>
      </c>
      <c r="H69" s="96">
        <v>0.26986930456222996</v>
      </c>
      <c r="I69" s="17">
        <f t="shared" si="2"/>
        <v>0.69736788998209531</v>
      </c>
      <c r="J69" s="50">
        <f t="shared" si="3"/>
        <v>0.30263211001790469</v>
      </c>
    </row>
    <row r="70" spans="1:10">
      <c r="A70" s="95" t="s">
        <v>2</v>
      </c>
      <c r="B70" s="8">
        <v>0.15517232954099469</v>
      </c>
      <c r="C70" s="101">
        <v>7.0864864688187423E-2</v>
      </c>
      <c r="D70" s="95">
        <v>1.275389009925984E-2</v>
      </c>
      <c r="E70" s="96">
        <v>1.7005186799013122E-2</v>
      </c>
      <c r="F70" s="95">
        <v>4.8974937981157785E-3</v>
      </c>
      <c r="G70" s="96">
        <v>3.5710892277927555E-3</v>
      </c>
      <c r="H70" s="96">
        <v>0.26426485415336359</v>
      </c>
      <c r="I70" s="17">
        <f t="shared" si="2"/>
        <v>0.58718489084795933</v>
      </c>
      <c r="J70" s="50">
        <f t="shared" si="3"/>
        <v>0.41281510915204067</v>
      </c>
    </row>
    <row r="71" spans="1:10">
      <c r="A71" s="95" t="s">
        <v>14</v>
      </c>
      <c r="B71" s="8">
        <v>0.13173998974395107</v>
      </c>
      <c r="C71" s="101">
        <v>5.1576205984756845E-2</v>
      </c>
      <c r="D71" s="95">
        <v>1.0827944362516526E-2</v>
      </c>
      <c r="E71" s="96">
        <v>7.5795610537615684E-3</v>
      </c>
      <c r="F71" s="95">
        <v>1.2921346939269721E-2</v>
      </c>
      <c r="G71" s="96">
        <v>0</v>
      </c>
      <c r="H71" s="96">
        <v>0.21464504808425572</v>
      </c>
      <c r="I71" s="17">
        <f t="shared" si="2"/>
        <v>0.61375741448383425</v>
      </c>
      <c r="J71" s="50">
        <f t="shared" si="3"/>
        <v>0.38624258551616575</v>
      </c>
    </row>
    <row r="72" spans="1:10">
      <c r="A72" s="95" t="s">
        <v>16</v>
      </c>
      <c r="B72" s="8">
        <v>0.14874173741316807</v>
      </c>
      <c r="C72" s="101">
        <v>3.5236917593179512E-2</v>
      </c>
      <c r="D72" s="95">
        <v>0</v>
      </c>
      <c r="E72" s="96">
        <v>6.1126741402671809E-3</v>
      </c>
      <c r="F72" s="95">
        <v>1.2225348280534362E-2</v>
      </c>
      <c r="G72" s="96">
        <v>2.4450696561068722E-3</v>
      </c>
      <c r="H72" s="96">
        <v>0.20476174708325601</v>
      </c>
      <c r="I72" s="17">
        <f t="shared" si="2"/>
        <v>0.72641369558489732</v>
      </c>
      <c r="J72" s="50">
        <f t="shared" si="3"/>
        <v>0.27358630441510268</v>
      </c>
    </row>
    <row r="73" spans="1:10">
      <c r="A73" s="95" t="s">
        <v>9</v>
      </c>
      <c r="B73" s="8">
        <v>0.12699283786302734</v>
      </c>
      <c r="C73" s="101">
        <v>3.0715740297651263E-2</v>
      </c>
      <c r="D73" s="95">
        <v>1.0437767495591287E-2</v>
      </c>
      <c r="E73" s="96">
        <v>6.2626604973547734E-3</v>
      </c>
      <c r="F73" s="95">
        <v>8.0022884132866547E-3</v>
      </c>
      <c r="G73" s="96">
        <v>1.9483832658437074E-3</v>
      </c>
      <c r="H73" s="96">
        <v>0.184359677832755</v>
      </c>
      <c r="I73" s="17">
        <f t="shared" si="2"/>
        <v>0.68883195802843089</v>
      </c>
      <c r="J73" s="50">
        <f t="shared" si="3"/>
        <v>0.31116804197156911</v>
      </c>
    </row>
    <row r="74" spans="1:10">
      <c r="A74" s="98" t="s">
        <v>17</v>
      </c>
      <c r="B74" s="259">
        <v>7.6062978674430043E-2</v>
      </c>
      <c r="C74" s="102">
        <v>3.0566689449278702E-2</v>
      </c>
      <c r="D74" s="98">
        <v>3.1258758359354812E-3</v>
      </c>
      <c r="E74" s="99">
        <v>2.9174841135397827E-3</v>
      </c>
      <c r="F74" s="98">
        <v>7.9188854510365524E-3</v>
      </c>
      <c r="G74" s="99">
        <v>0</v>
      </c>
      <c r="H74" s="99">
        <v>0.12059191352422058</v>
      </c>
      <c r="I74" s="17">
        <f t="shared" si="2"/>
        <v>0.63074692532474819</v>
      </c>
      <c r="J74" s="50">
        <f t="shared" si="3"/>
        <v>0.36925307467525181</v>
      </c>
    </row>
    <row r="75" spans="1:10">
      <c r="A75" s="98" t="s">
        <v>3</v>
      </c>
      <c r="B75" s="259">
        <v>9.7757846915806731E-2</v>
      </c>
      <c r="C75" s="259">
        <v>1.3167961721156521E-2</v>
      </c>
      <c r="D75" s="259"/>
      <c r="E75" s="259">
        <v>3.749616046085738E-3</v>
      </c>
      <c r="F75" s="259">
        <v>4.4459733117873743E-3</v>
      </c>
      <c r="G75" s="259">
        <v>0</v>
      </c>
      <c r="H75" s="99">
        <v>0.11912139799483637</v>
      </c>
      <c r="I75" s="17">
        <f t="shared" si="2"/>
        <v>0.82065731733642266</v>
      </c>
      <c r="J75" s="50">
        <f t="shared" si="3"/>
        <v>0.17934268266357734</v>
      </c>
    </row>
    <row r="76" spans="1:10">
      <c r="A76" s="22"/>
      <c r="B76" s="149">
        <f>+VAR(B55:B74)</f>
        <v>2.0660149566936153E-2</v>
      </c>
      <c r="C76" s="27"/>
      <c r="D76" s="27"/>
      <c r="E76" s="27"/>
      <c r="F76" s="27"/>
      <c r="G76" s="27"/>
      <c r="H76" s="149">
        <f>+VAR(H55:H74)</f>
        <v>4.0921651150839733E-2</v>
      </c>
      <c r="I76" s="149"/>
      <c r="J76" s="15"/>
    </row>
    <row r="77" spans="1:10" ht="18.75">
      <c r="A77" s="33" t="s">
        <v>317</v>
      </c>
      <c r="B77" s="51"/>
      <c r="C77" s="51"/>
      <c r="D77" s="51"/>
      <c r="E77" s="51"/>
      <c r="F77" s="51"/>
      <c r="G77" s="51"/>
      <c r="H77" s="51"/>
    </row>
    <row r="80" spans="1:10">
      <c r="C80" s="51"/>
      <c r="D80" s="51"/>
      <c r="E80" s="51"/>
      <c r="F80" s="51"/>
      <c r="G80" s="51"/>
      <c r="H80" s="51"/>
      <c r="I80" s="51"/>
      <c r="J80" s="51"/>
    </row>
    <row r="81" spans="2:8">
      <c r="C81" s="51"/>
      <c r="D81" s="51"/>
      <c r="E81" s="51"/>
      <c r="F81" s="51"/>
      <c r="G81" s="51"/>
      <c r="H81" s="51"/>
    </row>
    <row r="82" spans="2:8">
      <c r="B82" s="51"/>
      <c r="C82" s="51"/>
      <c r="D82" s="51"/>
      <c r="E82" s="51"/>
      <c r="F82" s="51"/>
      <c r="G82" s="51"/>
      <c r="H82" s="51"/>
    </row>
    <row r="84" spans="2:8">
      <c r="G84" s="53"/>
    </row>
    <row r="85" spans="2:8">
      <c r="G85" s="53"/>
    </row>
    <row r="86" spans="2:8">
      <c r="G86" s="53"/>
    </row>
    <row r="87" spans="2:8">
      <c r="G87" s="53"/>
    </row>
    <row r="88" spans="2:8">
      <c r="G88" s="52"/>
    </row>
    <row r="89" spans="2:8">
      <c r="G89" s="53"/>
    </row>
    <row r="90" spans="2:8">
      <c r="G90" s="53"/>
    </row>
    <row r="91" spans="2:8">
      <c r="G91" s="53"/>
    </row>
    <row r="92" spans="2:8">
      <c r="G92" s="53"/>
    </row>
    <row r="93" spans="2:8">
      <c r="G93" s="53"/>
    </row>
    <row r="94" spans="2:8">
      <c r="G94" s="53"/>
    </row>
    <row r="95" spans="2:8">
      <c r="G95" s="53"/>
    </row>
    <row r="96" spans="2:8">
      <c r="G96" s="53"/>
    </row>
    <row r="97" spans="1:8">
      <c r="G97" s="53"/>
    </row>
    <row r="98" spans="1:8">
      <c r="G98" s="53"/>
    </row>
    <row r="99" spans="1:8">
      <c r="G99" s="53"/>
    </row>
    <row r="100" spans="1:8">
      <c r="G100" s="53"/>
    </row>
    <row r="101" spans="1:8">
      <c r="G101" s="53"/>
    </row>
    <row r="102" spans="1:8">
      <c r="G102" s="53"/>
    </row>
    <row r="103" spans="1:8" ht="15" customHeight="1">
      <c r="A103" s="506"/>
      <c r="B103" s="508" t="s">
        <v>64</v>
      </c>
      <c r="C103" s="495" t="s">
        <v>69</v>
      </c>
      <c r="D103" s="497" t="s">
        <v>70</v>
      </c>
      <c r="E103" s="498"/>
      <c r="F103" s="497" t="s">
        <v>71</v>
      </c>
      <c r="G103" s="498"/>
      <c r="H103" s="495" t="s">
        <v>87</v>
      </c>
    </row>
    <row r="104" spans="1:8" ht="38.25">
      <c r="A104" s="507"/>
      <c r="B104" s="509"/>
      <c r="C104" s="496"/>
      <c r="D104" s="251" t="s">
        <v>86</v>
      </c>
      <c r="E104" s="252" t="s">
        <v>81</v>
      </c>
      <c r="F104" s="251" t="s">
        <v>84</v>
      </c>
      <c r="G104" s="252" t="s">
        <v>85</v>
      </c>
      <c r="H104" s="496"/>
    </row>
    <row r="105" spans="1:8">
      <c r="A105" s="93" t="s">
        <v>3</v>
      </c>
      <c r="B105" s="258">
        <v>0.82065731733642266</v>
      </c>
      <c r="C105" s="100">
        <v>0.11054237058003064</v>
      </c>
      <c r="D105" s="93">
        <v>0</v>
      </c>
      <c r="E105" s="94">
        <v>3.1477266966328542E-2</v>
      </c>
      <c r="F105" s="93">
        <v>3.7323045117218123E-2</v>
      </c>
      <c r="G105" s="94">
        <v>0</v>
      </c>
      <c r="H105" s="94">
        <v>1</v>
      </c>
    </row>
    <row r="106" spans="1:8">
      <c r="A106" s="95" t="s">
        <v>1</v>
      </c>
      <c r="B106" s="8">
        <v>0.78232429351360744</v>
      </c>
      <c r="C106" s="101">
        <v>0.14565900439856475</v>
      </c>
      <c r="D106" s="95">
        <v>0</v>
      </c>
      <c r="E106" s="96">
        <v>3.0006959203261647E-2</v>
      </c>
      <c r="F106" s="95">
        <v>3.0006959203261654E-2</v>
      </c>
      <c r="G106" s="96">
        <v>1.200278368130466E-2</v>
      </c>
      <c r="H106" s="96">
        <v>1</v>
      </c>
    </row>
    <row r="107" spans="1:8">
      <c r="A107" s="95" t="s">
        <v>16</v>
      </c>
      <c r="B107" s="8">
        <v>0.72641369558489732</v>
      </c>
      <c r="C107" s="101">
        <v>0.17208740448406215</v>
      </c>
      <c r="D107" s="95">
        <v>0</v>
      </c>
      <c r="E107" s="96">
        <v>2.9852617626776604E-2</v>
      </c>
      <c r="F107" s="95">
        <v>5.9705235253553209E-2</v>
      </c>
      <c r="G107" s="96">
        <v>1.194104705071064E-2</v>
      </c>
      <c r="H107" s="96">
        <v>1</v>
      </c>
    </row>
    <row r="108" spans="1:8">
      <c r="A108" s="95" t="s">
        <v>15</v>
      </c>
      <c r="B108" s="8">
        <v>0.7179739365625768</v>
      </c>
      <c r="C108" s="101">
        <v>5.3848045242193256E-2</v>
      </c>
      <c r="D108" s="95">
        <v>0.11802311285960167</v>
      </c>
      <c r="E108" s="96">
        <v>3.9341037619867222E-2</v>
      </c>
      <c r="F108" s="95">
        <v>5.901155642980084E-2</v>
      </c>
      <c r="G108" s="96">
        <v>1.1802311285960166E-2</v>
      </c>
      <c r="H108" s="96">
        <v>1</v>
      </c>
    </row>
    <row r="109" spans="1:8">
      <c r="A109" s="95" t="s">
        <v>10</v>
      </c>
      <c r="B109" s="8">
        <v>0.69736788998209531</v>
      </c>
      <c r="C109" s="101">
        <v>0.15169495026835531</v>
      </c>
      <c r="D109" s="95">
        <v>5.7317908765651675E-2</v>
      </c>
      <c r="E109" s="96">
        <v>3.630134221824606E-2</v>
      </c>
      <c r="F109" s="95">
        <v>5.7317908765651668E-2</v>
      </c>
      <c r="G109" s="96">
        <v>0</v>
      </c>
      <c r="H109" s="96">
        <v>1</v>
      </c>
    </row>
    <row r="110" spans="1:8">
      <c r="A110" s="95" t="s">
        <v>12</v>
      </c>
      <c r="B110" s="8">
        <v>0.69733008549457898</v>
      </c>
      <c r="C110" s="101">
        <v>0.17084587094617185</v>
      </c>
      <c r="D110" s="95">
        <v>2.8657400773749817E-2</v>
      </c>
      <c r="E110" s="96">
        <v>4.5851841237999715E-2</v>
      </c>
      <c r="F110" s="95">
        <v>5.7314801547499634E-2</v>
      </c>
      <c r="G110" s="96">
        <v>0</v>
      </c>
      <c r="H110" s="96">
        <v>1</v>
      </c>
    </row>
    <row r="111" spans="1:8">
      <c r="A111" s="95" t="s">
        <v>6</v>
      </c>
      <c r="B111" s="8">
        <v>0.69418029669075709</v>
      </c>
      <c r="C111" s="101">
        <v>0.18029669075694182</v>
      </c>
      <c r="D111" s="95">
        <v>5.7055914796500566E-2</v>
      </c>
      <c r="E111" s="96">
        <v>2.2822365918600231E-2</v>
      </c>
      <c r="F111" s="95">
        <v>2.852795739825029E-2</v>
      </c>
      <c r="G111" s="96">
        <v>1.7116774438950173E-2</v>
      </c>
      <c r="H111" s="96">
        <v>1</v>
      </c>
    </row>
    <row r="112" spans="1:8">
      <c r="A112" s="95" t="s">
        <v>9</v>
      </c>
      <c r="B112" s="8">
        <v>0.68883195802843089</v>
      </c>
      <c r="C112" s="101">
        <v>0.16660769132779438</v>
      </c>
      <c r="D112" s="95">
        <v>5.6616325317405278E-2</v>
      </c>
      <c r="E112" s="96">
        <v>3.3969795190443172E-2</v>
      </c>
      <c r="F112" s="95">
        <v>4.3405849410010716E-2</v>
      </c>
      <c r="G112" s="96">
        <v>1.0568380725915654E-2</v>
      </c>
      <c r="H112" s="96">
        <v>1</v>
      </c>
    </row>
    <row r="113" spans="1:8">
      <c r="A113" s="95" t="s">
        <v>11</v>
      </c>
      <c r="B113" s="8">
        <v>0.68368063685319602</v>
      </c>
      <c r="C113" s="101">
        <v>0.11964411144930931</v>
      </c>
      <c r="D113" s="95">
        <v>0.11238585811285415</v>
      </c>
      <c r="E113" s="96">
        <v>2.8096464528213537E-2</v>
      </c>
      <c r="F113" s="95">
        <v>5.6192929056427074E-2</v>
      </c>
      <c r="G113" s="96">
        <v>0</v>
      </c>
      <c r="H113" s="96">
        <v>1</v>
      </c>
    </row>
    <row r="114" spans="1:8">
      <c r="A114" s="95" t="s">
        <v>7</v>
      </c>
      <c r="B114" s="8">
        <v>0.67578513735564338</v>
      </c>
      <c r="C114" s="101">
        <v>0.16498877548658838</v>
      </c>
      <c r="D114" s="95">
        <v>5.5543983892244651E-2</v>
      </c>
      <c r="E114" s="96">
        <v>5.5543983892244651E-2</v>
      </c>
      <c r="F114" s="95">
        <v>4.8138119373278707E-2</v>
      </c>
      <c r="G114" s="96">
        <v>0</v>
      </c>
      <c r="H114" s="96">
        <v>1</v>
      </c>
    </row>
    <row r="115" spans="1:8">
      <c r="A115" s="95" t="s">
        <v>5</v>
      </c>
      <c r="B115" s="8">
        <v>0.66087809877140047</v>
      </c>
      <c r="C115" s="101">
        <v>0.18739153225039856</v>
      </c>
      <c r="D115" s="95">
        <v>5.4318747844224691E-2</v>
      </c>
      <c r="E115" s="96">
        <v>5.4318747844224691E-2</v>
      </c>
      <c r="F115" s="95">
        <v>4.3092873289751595E-2</v>
      </c>
      <c r="G115" s="96">
        <v>0</v>
      </c>
      <c r="H115" s="96">
        <v>1</v>
      </c>
    </row>
    <row r="116" spans="1:8">
      <c r="A116" s="95" t="s">
        <v>13</v>
      </c>
      <c r="B116" s="8">
        <v>0.65445001731378893</v>
      </c>
      <c r="C116" s="101">
        <v>0.15653645028850713</v>
      </c>
      <c r="D116" s="95">
        <v>0.108327913824771</v>
      </c>
      <c r="E116" s="96">
        <v>2.6895206190977631E-2</v>
      </c>
      <c r="F116" s="95">
        <v>5.3790412381955255E-2</v>
      </c>
      <c r="G116" s="96">
        <v>0</v>
      </c>
      <c r="H116" s="96">
        <v>1</v>
      </c>
    </row>
    <row r="117" spans="1:8">
      <c r="A117" s="95" t="s">
        <v>4</v>
      </c>
      <c r="B117" s="8">
        <v>0.65331984928895537</v>
      </c>
      <c r="C117" s="101">
        <v>0.22407080913215857</v>
      </c>
      <c r="D117" s="95">
        <v>5.3697521859366201E-2</v>
      </c>
      <c r="E117" s="96">
        <v>2.6848760929683101E-2</v>
      </c>
      <c r="F117" s="95">
        <v>3.9378182696868533E-2</v>
      </c>
      <c r="G117" s="96">
        <v>2.6848760929683098E-3</v>
      </c>
      <c r="H117" s="96">
        <v>1</v>
      </c>
    </row>
    <row r="118" spans="1:8">
      <c r="A118" s="95" t="s">
        <v>8</v>
      </c>
      <c r="B118" s="8">
        <v>0.63258506319351482</v>
      </c>
      <c r="C118" s="101">
        <v>0.24401752173969565</v>
      </c>
      <c r="D118" s="95">
        <v>5.1993292865220392E-2</v>
      </c>
      <c r="E118" s="96">
        <v>2.4263536670436188E-2</v>
      </c>
      <c r="F118" s="95">
        <v>3.6741926958089081E-2</v>
      </c>
      <c r="G118" s="96">
        <v>1.0398658573044079E-2</v>
      </c>
      <c r="H118" s="96">
        <v>1</v>
      </c>
    </row>
    <row r="119" spans="1:8">
      <c r="A119" s="95" t="s">
        <v>17</v>
      </c>
      <c r="B119" s="8">
        <v>0.63074692532474819</v>
      </c>
      <c r="C119" s="101">
        <v>0.25347213221838011</v>
      </c>
      <c r="D119" s="95">
        <v>2.5921106520195129E-2</v>
      </c>
      <c r="E119" s="96">
        <v>2.4193032752182122E-2</v>
      </c>
      <c r="F119" s="95">
        <v>6.5666803184494332E-2</v>
      </c>
      <c r="G119" s="96">
        <v>0</v>
      </c>
      <c r="H119" s="96">
        <v>1</v>
      </c>
    </row>
    <row r="120" spans="1:8">
      <c r="A120" s="95" t="s">
        <v>20</v>
      </c>
      <c r="B120" s="8">
        <v>0.62700448179367951</v>
      </c>
      <c r="C120" s="101">
        <v>0.15311449445401654</v>
      </c>
      <c r="D120" s="95">
        <v>0.10306922988389253</v>
      </c>
      <c r="E120" s="96">
        <v>3.4356409961297511E-2</v>
      </c>
      <c r="F120" s="95">
        <v>5.1534614941946257E-2</v>
      </c>
      <c r="G120" s="96">
        <v>3.0920768965167753E-2</v>
      </c>
      <c r="H120" s="96">
        <v>1</v>
      </c>
    </row>
    <row r="121" spans="1:8">
      <c r="A121" s="95" t="s">
        <v>14</v>
      </c>
      <c r="B121" s="8">
        <v>0.61375741448383425</v>
      </c>
      <c r="C121" s="101">
        <v>0.24028602777042113</v>
      </c>
      <c r="D121" s="95">
        <v>5.0445814889082265E-2</v>
      </c>
      <c r="E121" s="96">
        <v>3.5312070422357587E-2</v>
      </c>
      <c r="F121" s="95">
        <v>6.0198672434304837E-2</v>
      </c>
      <c r="G121" s="96">
        <v>0</v>
      </c>
      <c r="H121" s="96">
        <v>1</v>
      </c>
    </row>
    <row r="122" spans="1:8">
      <c r="A122" s="95" t="s">
        <v>19</v>
      </c>
      <c r="B122" s="8">
        <v>0.5954165972240536</v>
      </c>
      <c r="C122" s="101">
        <v>0.18436082572047446</v>
      </c>
      <c r="D122" s="95">
        <v>9.7876700913543058E-2</v>
      </c>
      <c r="E122" s="96">
        <v>4.8938350456771529E-2</v>
      </c>
      <c r="F122" s="95">
        <v>7.3407525685157293E-2</v>
      </c>
      <c r="G122" s="96">
        <v>0</v>
      </c>
      <c r="H122" s="96">
        <v>1</v>
      </c>
    </row>
    <row r="123" spans="1:8">
      <c r="A123" s="95" t="s">
        <v>2</v>
      </c>
      <c r="B123" s="8">
        <v>0.58718489084795933</v>
      </c>
      <c r="C123" s="101">
        <v>0.26815849165875716</v>
      </c>
      <c r="D123" s="95">
        <v>4.8261771850517214E-2</v>
      </c>
      <c r="E123" s="96">
        <v>6.4349029134022961E-2</v>
      </c>
      <c r="F123" s="95">
        <v>1.8532520390598609E-2</v>
      </c>
      <c r="G123" s="96">
        <v>1.3513296118144821E-2</v>
      </c>
      <c r="H123" s="96">
        <v>1</v>
      </c>
    </row>
    <row r="124" spans="1:8">
      <c r="A124" s="98" t="s">
        <v>18</v>
      </c>
      <c r="B124" s="259">
        <v>0.58234613697100235</v>
      </c>
      <c r="C124" s="102">
        <v>0.28044354034541902</v>
      </c>
      <c r="D124" s="98">
        <v>4.7864066052411149E-2</v>
      </c>
      <c r="E124" s="99">
        <v>2.2336564157791866E-2</v>
      </c>
      <c r="F124" s="98">
        <v>4.7864066052411142E-2</v>
      </c>
      <c r="G124" s="99">
        <v>1.914562642096446E-2</v>
      </c>
      <c r="H124" s="99">
        <v>1</v>
      </c>
    </row>
    <row r="125" spans="1:8">
      <c r="A125" s="260" t="s">
        <v>124</v>
      </c>
      <c r="B125" s="261">
        <v>0.66964940375943616</v>
      </c>
      <c r="C125" s="261">
        <v>0.16766345746244263</v>
      </c>
      <c r="D125" s="261">
        <v>7.3302527798004807E-2</v>
      </c>
      <c r="E125" s="261">
        <v>3.615757696603368E-2</v>
      </c>
      <c r="F125" s="261">
        <v>4.8825772672426292E-2</v>
      </c>
      <c r="G125" s="261">
        <v>8.0663877315565666E-3</v>
      </c>
      <c r="H125" s="73">
        <v>1</v>
      </c>
    </row>
    <row r="128" spans="1:8" ht="25.5">
      <c r="A128" s="506"/>
      <c r="B128" s="508" t="s">
        <v>64</v>
      </c>
      <c r="C128" s="249" t="s">
        <v>69</v>
      </c>
      <c r="D128" s="249" t="s">
        <v>70</v>
      </c>
      <c r="E128" s="249" t="s">
        <v>71</v>
      </c>
    </row>
    <row r="129" spans="1:5">
      <c r="A129" s="507"/>
      <c r="B129" s="509"/>
      <c r="C129" s="250"/>
      <c r="D129" s="250"/>
      <c r="E129" s="250"/>
    </row>
    <row r="130" spans="1:5">
      <c r="A130" s="93" t="s">
        <v>18</v>
      </c>
      <c r="B130" s="258">
        <v>0.58234613697100235</v>
      </c>
      <c r="C130" s="100">
        <v>0.28044354034541902</v>
      </c>
      <c r="D130" s="100">
        <f t="shared" ref="D130:D149" si="4">+D105+E105</f>
        <v>3.1477266966328542E-2</v>
      </c>
      <c r="E130" s="100">
        <f t="shared" ref="E130:E149" si="5">+F105+G105</f>
        <v>3.7323045117218123E-2</v>
      </c>
    </row>
    <row r="131" spans="1:5">
      <c r="A131" s="95" t="s">
        <v>2</v>
      </c>
      <c r="B131" s="8">
        <v>0.58718489084795933</v>
      </c>
      <c r="C131" s="101">
        <v>0.26815849165875716</v>
      </c>
      <c r="D131" s="101">
        <f t="shared" si="4"/>
        <v>3.0006959203261647E-2</v>
      </c>
      <c r="E131" s="101">
        <f t="shared" si="5"/>
        <v>4.2009742884566312E-2</v>
      </c>
    </row>
    <row r="132" spans="1:5">
      <c r="A132" s="95" t="s">
        <v>17</v>
      </c>
      <c r="B132" s="8">
        <v>0.63074692532474819</v>
      </c>
      <c r="C132" s="101">
        <v>0.25347213221838011</v>
      </c>
      <c r="D132" s="101">
        <f t="shared" si="4"/>
        <v>2.9852617626776604E-2</v>
      </c>
      <c r="E132" s="101">
        <f t="shared" si="5"/>
        <v>7.1646282304263842E-2</v>
      </c>
    </row>
    <row r="133" spans="1:5">
      <c r="A133" s="95" t="s">
        <v>8</v>
      </c>
      <c r="B133" s="8">
        <v>0.63258506319351482</v>
      </c>
      <c r="C133" s="101">
        <v>0.24401752173969565</v>
      </c>
      <c r="D133" s="101">
        <f>+D108+E108</f>
        <v>0.15736415047946889</v>
      </c>
      <c r="E133" s="101">
        <f t="shared" si="5"/>
        <v>7.0813867715761009E-2</v>
      </c>
    </row>
    <row r="134" spans="1:5">
      <c r="A134" s="95" t="s">
        <v>14</v>
      </c>
      <c r="B134" s="8">
        <v>0.61375741448383425</v>
      </c>
      <c r="C134" s="101">
        <v>0.24028602777042113</v>
      </c>
      <c r="D134" s="101">
        <f t="shared" si="4"/>
        <v>9.3619250983897728E-2</v>
      </c>
      <c r="E134" s="101">
        <f t="shared" si="5"/>
        <v>5.7317908765651668E-2</v>
      </c>
    </row>
    <row r="135" spans="1:5">
      <c r="A135" s="95" t="s">
        <v>4</v>
      </c>
      <c r="B135" s="8">
        <v>0.65331984928895537</v>
      </c>
      <c r="C135" s="101">
        <v>0.22407080913215857</v>
      </c>
      <c r="D135" s="101">
        <f t="shared" si="4"/>
        <v>7.4509242011749535E-2</v>
      </c>
      <c r="E135" s="101">
        <f t="shared" si="5"/>
        <v>5.7314801547499634E-2</v>
      </c>
    </row>
    <row r="136" spans="1:5">
      <c r="A136" s="95" t="s">
        <v>5</v>
      </c>
      <c r="B136" s="8">
        <v>0.66087809877140047</v>
      </c>
      <c r="C136" s="101">
        <v>0.18739153225039856</v>
      </c>
      <c r="D136" s="101">
        <f t="shared" si="4"/>
        <v>7.9878280715100794E-2</v>
      </c>
      <c r="E136" s="101">
        <f t="shared" si="5"/>
        <v>4.5644731837200463E-2</v>
      </c>
    </row>
    <row r="137" spans="1:5">
      <c r="A137" s="95" t="s">
        <v>19</v>
      </c>
      <c r="B137" s="8">
        <v>0.5954165972240536</v>
      </c>
      <c r="C137" s="101">
        <v>0.18436082572047446</v>
      </c>
      <c r="D137" s="101">
        <f t="shared" si="4"/>
        <v>9.058612050784845E-2</v>
      </c>
      <c r="E137" s="101">
        <f t="shared" si="5"/>
        <v>5.3974230135926372E-2</v>
      </c>
    </row>
    <row r="138" spans="1:5">
      <c r="A138" s="95" t="s">
        <v>6</v>
      </c>
      <c r="B138" s="8">
        <v>0.69418029669075709</v>
      </c>
      <c r="C138" s="101">
        <v>0.18029669075694182</v>
      </c>
      <c r="D138" s="101">
        <f t="shared" si="4"/>
        <v>0.14048232264106769</v>
      </c>
      <c r="E138" s="101">
        <f t="shared" si="5"/>
        <v>5.6192929056427074E-2</v>
      </c>
    </row>
    <row r="139" spans="1:5">
      <c r="A139" s="95" t="s">
        <v>16</v>
      </c>
      <c r="B139" s="8">
        <v>0.72641369558489732</v>
      </c>
      <c r="C139" s="101">
        <v>0.17208740448406215</v>
      </c>
      <c r="D139" s="101">
        <f t="shared" si="4"/>
        <v>0.1110879677844893</v>
      </c>
      <c r="E139" s="101">
        <f t="shared" si="5"/>
        <v>4.8138119373278707E-2</v>
      </c>
    </row>
    <row r="140" spans="1:5">
      <c r="A140" s="95" t="s">
        <v>12</v>
      </c>
      <c r="B140" s="8">
        <v>0.69733008549457898</v>
      </c>
      <c r="C140" s="101">
        <v>0.17084587094617185</v>
      </c>
      <c r="D140" s="101">
        <f t="shared" si="4"/>
        <v>0.10863749568844938</v>
      </c>
      <c r="E140" s="101">
        <f t="shared" si="5"/>
        <v>4.3092873289751595E-2</v>
      </c>
    </row>
    <row r="141" spans="1:5">
      <c r="A141" s="95" t="s">
        <v>9</v>
      </c>
      <c r="B141" s="8">
        <v>0.68883195802843089</v>
      </c>
      <c r="C141" s="101">
        <v>0.16660769132779438</v>
      </c>
      <c r="D141" s="101">
        <f t="shared" si="4"/>
        <v>0.13522312001574863</v>
      </c>
      <c r="E141" s="101">
        <f t="shared" si="5"/>
        <v>5.3790412381955255E-2</v>
      </c>
    </row>
    <row r="142" spans="1:5">
      <c r="A142" s="95" t="s">
        <v>7</v>
      </c>
      <c r="B142" s="8">
        <v>0.67578513735564338</v>
      </c>
      <c r="C142" s="101">
        <v>0.16498877548658838</v>
      </c>
      <c r="D142" s="101">
        <f t="shared" si="4"/>
        <v>8.0546282789049295E-2</v>
      </c>
      <c r="E142" s="101">
        <f t="shared" si="5"/>
        <v>4.2063058789836842E-2</v>
      </c>
    </row>
    <row r="143" spans="1:5">
      <c r="A143" s="95" t="s">
        <v>13</v>
      </c>
      <c r="B143" s="8">
        <v>0.65445001731378893</v>
      </c>
      <c r="C143" s="101">
        <v>0.15653645028850713</v>
      </c>
      <c r="D143" s="101">
        <f t="shared" si="4"/>
        <v>7.6256829535656573E-2</v>
      </c>
      <c r="E143" s="101">
        <f t="shared" si="5"/>
        <v>4.7140585531133164E-2</v>
      </c>
    </row>
    <row r="144" spans="1:5">
      <c r="A144" s="95" t="s">
        <v>20</v>
      </c>
      <c r="B144" s="8">
        <v>0.62700448179367951</v>
      </c>
      <c r="C144" s="101">
        <v>0.15311449445401654</v>
      </c>
      <c r="D144" s="101">
        <f t="shared" si="4"/>
        <v>5.0114139272377248E-2</v>
      </c>
      <c r="E144" s="101">
        <f t="shared" si="5"/>
        <v>6.5666803184494332E-2</v>
      </c>
    </row>
    <row r="145" spans="1:5">
      <c r="A145" s="95" t="s">
        <v>10</v>
      </c>
      <c r="B145" s="8">
        <v>0.69736788998209531</v>
      </c>
      <c r="C145" s="101">
        <v>0.15169495026835531</v>
      </c>
      <c r="D145" s="101">
        <f t="shared" si="4"/>
        <v>0.13742563984519005</v>
      </c>
      <c r="E145" s="101">
        <f t="shared" si="5"/>
        <v>8.2455383907114016E-2</v>
      </c>
    </row>
    <row r="146" spans="1:5">
      <c r="A146" s="95" t="s">
        <v>1</v>
      </c>
      <c r="B146" s="8">
        <v>0.78232429351360744</v>
      </c>
      <c r="C146" s="101">
        <v>0.14565900439856475</v>
      </c>
      <c r="D146" s="101">
        <f t="shared" si="4"/>
        <v>8.5757885311439852E-2</v>
      </c>
      <c r="E146" s="101">
        <f t="shared" si="5"/>
        <v>6.0198672434304837E-2</v>
      </c>
    </row>
    <row r="147" spans="1:5">
      <c r="A147" s="95" t="s">
        <v>11</v>
      </c>
      <c r="B147" s="8">
        <v>0.68368063685319602</v>
      </c>
      <c r="C147" s="101">
        <v>0.11964411144930931</v>
      </c>
      <c r="D147" s="101">
        <f t="shared" si="4"/>
        <v>0.14681505137031459</v>
      </c>
      <c r="E147" s="101">
        <f t="shared" si="5"/>
        <v>7.3407525685157293E-2</v>
      </c>
    </row>
    <row r="148" spans="1:5">
      <c r="A148" s="95" t="s">
        <v>3</v>
      </c>
      <c r="B148" s="8">
        <v>0.82065731733642266</v>
      </c>
      <c r="C148" s="101">
        <v>0.11054237058003064</v>
      </c>
      <c r="D148" s="101">
        <f t="shared" si="4"/>
        <v>0.11261080098454018</v>
      </c>
      <c r="E148" s="101">
        <f t="shared" si="5"/>
        <v>3.2045816508743427E-2</v>
      </c>
    </row>
    <row r="149" spans="1:5">
      <c r="A149" s="98" t="s">
        <v>15</v>
      </c>
      <c r="B149" s="259">
        <v>0.7179739365625768</v>
      </c>
      <c r="C149" s="102">
        <v>5.3848045242193256E-2</v>
      </c>
      <c r="D149" s="102">
        <f t="shared" si="4"/>
        <v>7.0200630210203008E-2</v>
      </c>
      <c r="E149" s="102">
        <f t="shared" si="5"/>
        <v>6.7009692473375598E-2</v>
      </c>
    </row>
    <row r="150" spans="1:5">
      <c r="A150" s="260" t="s">
        <v>124</v>
      </c>
      <c r="B150" s="261">
        <v>0.66964940375943616</v>
      </c>
      <c r="C150" s="261">
        <v>0.16766345746244263</v>
      </c>
      <c r="D150" s="261">
        <f t="shared" ref="D150" si="6">+D125+E125</f>
        <v>0.10946010476403849</v>
      </c>
      <c r="E150" s="261">
        <f t="shared" ref="E150" si="7">+F125+G125</f>
        <v>5.6892160403982858E-2</v>
      </c>
    </row>
    <row r="151" spans="1:5">
      <c r="D151" s="15"/>
      <c r="E151" s="15"/>
    </row>
    <row r="152" spans="1:5">
      <c r="D152" s="15"/>
      <c r="E152" s="15"/>
    </row>
  </sheetData>
  <sortState ref="A55:J75">
    <sortCondition descending="1" ref="H55:H75"/>
  </sortState>
  <mergeCells count="24">
    <mergeCell ref="P28:Q29"/>
    <mergeCell ref="R28:U28"/>
    <mergeCell ref="R29:S29"/>
    <mergeCell ref="T29:U29"/>
    <mergeCell ref="B28:D29"/>
    <mergeCell ref="A28:A29"/>
    <mergeCell ref="D53:E53"/>
    <mergeCell ref="F53:G53"/>
    <mergeCell ref="C53:C54"/>
    <mergeCell ref="B53:B54"/>
    <mergeCell ref="A53:A54"/>
    <mergeCell ref="F28:O28"/>
    <mergeCell ref="E28:E30"/>
    <mergeCell ref="F29:J29"/>
    <mergeCell ref="K29:O29"/>
    <mergeCell ref="H53:H54"/>
    <mergeCell ref="H103:H104"/>
    <mergeCell ref="A128:A129"/>
    <mergeCell ref="B128:B129"/>
    <mergeCell ref="A103:A104"/>
    <mergeCell ref="B103:B104"/>
    <mergeCell ref="C103:C104"/>
    <mergeCell ref="D103:E103"/>
    <mergeCell ref="F103:G10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1"/>
  <sheetViews>
    <sheetView showGridLines="0" topLeftCell="A19" workbookViewId="0">
      <selection activeCell="H53" sqref="H53"/>
    </sheetView>
  </sheetViews>
  <sheetFormatPr defaultColWidth="9.140625" defaultRowHeight="15"/>
  <cols>
    <col min="1" max="1" width="13.7109375" customWidth="1"/>
    <col min="2" max="2" width="12.140625" customWidth="1"/>
    <col min="5" max="5" width="12.7109375" customWidth="1"/>
    <col min="6" max="6" width="12.28515625" customWidth="1"/>
    <col min="8" max="8" width="14.140625" customWidth="1"/>
    <col min="14" max="14" width="13.7109375" customWidth="1"/>
    <col min="15" max="15" width="10.42578125" customWidth="1"/>
    <col min="16" max="16" width="13.85546875" customWidth="1"/>
    <col min="17" max="17" width="13.5703125" customWidth="1"/>
    <col min="18" max="18" width="12.85546875" customWidth="1"/>
  </cols>
  <sheetData>
    <row r="1" spans="1:19" ht="18.75">
      <c r="A1" s="33" t="s">
        <v>318</v>
      </c>
    </row>
    <row r="2" spans="1:19">
      <c r="A2" t="s">
        <v>96</v>
      </c>
    </row>
    <row r="4" spans="1:19" s="54" customFormat="1" ht="15" customHeight="1">
      <c r="A4" s="55"/>
      <c r="B4" s="499" t="s">
        <v>69</v>
      </c>
      <c r="C4" s="499"/>
      <c r="D4" s="499"/>
      <c r="E4" s="499"/>
      <c r="F4" s="499"/>
      <c r="G4" s="499"/>
      <c r="H4" s="499"/>
      <c r="I4" s="499"/>
      <c r="J4" s="499"/>
      <c r="K4" s="499"/>
      <c r="L4" s="499"/>
      <c r="M4" s="499"/>
      <c r="N4" s="500" t="s">
        <v>70</v>
      </c>
      <c r="O4" s="492"/>
      <c r="P4" s="499" t="s">
        <v>71</v>
      </c>
      <c r="Q4" s="499"/>
      <c r="R4" s="499"/>
      <c r="S4" s="499"/>
    </row>
    <row r="5" spans="1:19" s="54" customFormat="1">
      <c r="A5" s="40"/>
      <c r="B5" s="497" t="s">
        <v>74</v>
      </c>
      <c r="C5" s="489"/>
      <c r="D5" s="489"/>
      <c r="E5" s="489"/>
      <c r="F5" s="489"/>
      <c r="G5" s="498"/>
      <c r="H5" s="497" t="s">
        <v>73</v>
      </c>
      <c r="I5" s="489"/>
      <c r="J5" s="489"/>
      <c r="K5" s="489"/>
      <c r="L5" s="489"/>
      <c r="M5" s="489"/>
      <c r="N5" s="501"/>
      <c r="O5" s="494"/>
      <c r="P5" s="497" t="s">
        <v>82</v>
      </c>
      <c r="Q5" s="498"/>
      <c r="R5" s="502" t="s">
        <v>83</v>
      </c>
      <c r="S5" s="503"/>
    </row>
    <row r="6" spans="1:19" s="54" customFormat="1" ht="51">
      <c r="A6" s="40"/>
      <c r="B6" s="62" t="s">
        <v>72</v>
      </c>
      <c r="C6" s="40" t="s">
        <v>75</v>
      </c>
      <c r="D6" s="40" t="s">
        <v>76</v>
      </c>
      <c r="E6" s="40" t="s">
        <v>78</v>
      </c>
      <c r="F6" s="40" t="s">
        <v>77</v>
      </c>
      <c r="G6" s="63" t="s">
        <v>66</v>
      </c>
      <c r="H6" s="62" t="s">
        <v>72</v>
      </c>
      <c r="I6" s="40" t="s">
        <v>75</v>
      </c>
      <c r="J6" s="40" t="s">
        <v>76</v>
      </c>
      <c r="K6" s="40" t="s">
        <v>78</v>
      </c>
      <c r="L6" s="40" t="s">
        <v>77</v>
      </c>
      <c r="M6" s="40" t="s">
        <v>63</v>
      </c>
      <c r="N6" s="62" t="s">
        <v>21</v>
      </c>
      <c r="O6" s="63" t="s">
        <v>22</v>
      </c>
      <c r="P6" s="62" t="s">
        <v>79</v>
      </c>
      <c r="Q6" s="63" t="s">
        <v>80</v>
      </c>
      <c r="R6" s="40" t="s">
        <v>79</v>
      </c>
      <c r="S6" s="40" t="s">
        <v>80</v>
      </c>
    </row>
    <row r="7" spans="1:19" s="35" customFormat="1">
      <c r="A7" s="43" t="s">
        <v>18</v>
      </c>
      <c r="B7" s="64">
        <v>0.2002054794520548</v>
      </c>
      <c r="C7" s="56">
        <v>0.11904109589041097</v>
      </c>
      <c r="D7" s="56">
        <v>8.1164383561643835E-2</v>
      </c>
      <c r="E7" s="56"/>
      <c r="F7" s="56">
        <v>0</v>
      </c>
      <c r="G7" s="65"/>
      <c r="H7" s="64">
        <v>0.28136986301369865</v>
      </c>
      <c r="I7" s="56">
        <v>0.11005890410958905</v>
      </c>
      <c r="J7" s="56">
        <v>0.11363013698630138</v>
      </c>
      <c r="K7" s="56">
        <v>9.6315068493150694E-3</v>
      </c>
      <c r="L7" s="56">
        <v>4.8049315068493158E-2</v>
      </c>
      <c r="M7" s="56"/>
      <c r="N7" s="64">
        <v>8.2191780821917804E-2</v>
      </c>
      <c r="O7" s="65">
        <v>3.8356164383561646E-2</v>
      </c>
      <c r="P7" s="64">
        <v>0.41095890410958902</v>
      </c>
      <c r="Q7" s="65">
        <v>0.16438356164383561</v>
      </c>
      <c r="R7" s="57">
        <f>+P7/5</f>
        <v>8.2191780821917804E-2</v>
      </c>
      <c r="S7" s="57">
        <f>+Q7/5</f>
        <v>3.287671232876712E-2</v>
      </c>
    </row>
    <row r="8" spans="1:19" s="35" customFormat="1">
      <c r="A8" s="44" t="s">
        <v>20</v>
      </c>
      <c r="B8" s="66">
        <v>0.12709999999999999</v>
      </c>
      <c r="C8" s="58">
        <v>0.12709999999999999</v>
      </c>
      <c r="D8" s="58"/>
      <c r="E8" s="58"/>
      <c r="F8" s="58">
        <v>0</v>
      </c>
      <c r="G8" s="67"/>
      <c r="H8" s="66">
        <v>0.14710000000000001</v>
      </c>
      <c r="I8" s="58">
        <v>0.03</v>
      </c>
      <c r="J8" s="58">
        <v>0.1</v>
      </c>
      <c r="K8" s="58">
        <v>1.7100000000000001E-2</v>
      </c>
      <c r="L8" s="58">
        <v>0</v>
      </c>
      <c r="M8" s="58"/>
      <c r="N8" s="66">
        <v>0.16438356164383561</v>
      </c>
      <c r="O8" s="67">
        <v>5.4794520547945202E-2</v>
      </c>
      <c r="P8" s="66">
        <v>0.41095890410958902</v>
      </c>
      <c r="Q8" s="67">
        <v>0.24657534246575344</v>
      </c>
      <c r="R8" s="59">
        <f t="shared" ref="R8:S26" si="0">+P8/5</f>
        <v>8.2191780821917804E-2</v>
      </c>
      <c r="S8" s="59">
        <f t="shared" si="0"/>
        <v>4.9315068493150691E-2</v>
      </c>
    </row>
    <row r="9" spans="1:19" s="35" customFormat="1">
      <c r="A9" s="44" t="s">
        <v>2</v>
      </c>
      <c r="B9" s="66">
        <v>9.7397260273972608E-2</v>
      </c>
      <c r="C9" s="58">
        <v>9.7397260273972608E-2</v>
      </c>
      <c r="D9" s="58"/>
      <c r="E9" s="58"/>
      <c r="F9" s="58">
        <v>0</v>
      </c>
      <c r="G9" s="67"/>
      <c r="H9" s="66">
        <v>0.37010958904109592</v>
      </c>
      <c r="I9" s="58">
        <v>0.21643835616438356</v>
      </c>
      <c r="J9" s="58"/>
      <c r="K9" s="58">
        <v>1.0821917808219178E-2</v>
      </c>
      <c r="L9" s="58">
        <v>0.13202739726027396</v>
      </c>
      <c r="M9" s="58">
        <v>1.0821917808219178E-2</v>
      </c>
      <c r="N9" s="66">
        <v>8.2191780821917804E-2</v>
      </c>
      <c r="O9" s="67">
        <v>0.1095890410958904</v>
      </c>
      <c r="P9" s="66">
        <v>0.15780821917808219</v>
      </c>
      <c r="Q9" s="67">
        <v>0.11506849315068493</v>
      </c>
      <c r="R9" s="59">
        <f t="shared" si="0"/>
        <v>3.1561643835616437E-2</v>
      </c>
      <c r="S9" s="59">
        <f t="shared" si="0"/>
        <v>2.3013698630136987E-2</v>
      </c>
    </row>
    <row r="10" spans="1:19" s="35" customFormat="1">
      <c r="A10" s="44" t="s">
        <v>16</v>
      </c>
      <c r="B10" s="66">
        <v>0.1908</v>
      </c>
      <c r="C10" s="58">
        <v>0.1</v>
      </c>
      <c r="D10" s="58">
        <v>7.0000000000000007E-2</v>
      </c>
      <c r="E10" s="58">
        <v>5.9999999999999993E-3</v>
      </c>
      <c r="F10" s="58">
        <v>1.4800000000000001E-2</v>
      </c>
      <c r="G10" s="67"/>
      <c r="H10" s="66">
        <v>4.6100000000000002E-2</v>
      </c>
      <c r="I10" s="58"/>
      <c r="J10" s="58"/>
      <c r="K10" s="58">
        <v>3.3500000000000002E-2</v>
      </c>
      <c r="L10" s="58">
        <v>1.2599999999999998E-2</v>
      </c>
      <c r="M10" s="58"/>
      <c r="N10" s="66">
        <v>0</v>
      </c>
      <c r="O10" s="67">
        <v>4.1095890410958902E-2</v>
      </c>
      <c r="P10" s="66">
        <v>0.41095890410958902</v>
      </c>
      <c r="Q10" s="67">
        <v>8.2191780821917804E-2</v>
      </c>
      <c r="R10" s="59">
        <f t="shared" si="0"/>
        <v>8.2191780821917804E-2</v>
      </c>
      <c r="S10" s="59">
        <f t="shared" si="0"/>
        <v>1.643835616438356E-2</v>
      </c>
    </row>
    <row r="11" spans="1:19" s="35" customFormat="1">
      <c r="A11" s="44" t="s">
        <v>4</v>
      </c>
      <c r="B11" s="66">
        <v>0.08</v>
      </c>
      <c r="C11" s="58">
        <v>0.04</v>
      </c>
      <c r="D11" s="58">
        <v>0.04</v>
      </c>
      <c r="E11" s="58"/>
      <c r="F11" s="58">
        <v>0</v>
      </c>
      <c r="G11" s="67"/>
      <c r="H11" s="66">
        <v>0.26673863013698629</v>
      </c>
      <c r="I11" s="58">
        <v>0.1298630136986301</v>
      </c>
      <c r="J11" s="58">
        <v>0</v>
      </c>
      <c r="K11" s="58">
        <v>9.3587945205479445E-2</v>
      </c>
      <c r="L11" s="58">
        <v>4.3287671232876711E-2</v>
      </c>
      <c r="M11" s="58">
        <v>0</v>
      </c>
      <c r="N11" s="66">
        <v>8.2191780821917804E-2</v>
      </c>
      <c r="O11" s="67">
        <v>4.1095890410958902E-2</v>
      </c>
      <c r="P11" s="66">
        <v>0.30136986301369867</v>
      </c>
      <c r="Q11" s="67">
        <v>2.0547945205479451E-2</v>
      </c>
      <c r="R11" s="59">
        <f t="shared" si="0"/>
        <v>6.0273972602739735E-2</v>
      </c>
      <c r="S11" s="59">
        <f t="shared" si="0"/>
        <v>4.10958904109589E-3</v>
      </c>
    </row>
    <row r="12" spans="1:19" s="35" customFormat="1">
      <c r="A12" s="44" t="s">
        <v>8</v>
      </c>
      <c r="B12" s="66">
        <v>9.9236986301369859E-2</v>
      </c>
      <c r="C12" s="58">
        <v>2.889452054794521E-2</v>
      </c>
      <c r="D12" s="58">
        <v>5.9520547945205476E-2</v>
      </c>
      <c r="E12" s="58"/>
      <c r="F12" s="58">
        <v>1.0821917808219178E-2</v>
      </c>
      <c r="G12" s="67"/>
      <c r="H12" s="66">
        <v>0.28650958904109597</v>
      </c>
      <c r="I12" s="58">
        <v>6.9476712328767121E-2</v>
      </c>
      <c r="J12" s="58">
        <v>0.1001027397260274</v>
      </c>
      <c r="K12" s="58">
        <v>3.5765753424657536E-2</v>
      </c>
      <c r="L12" s="58">
        <v>6.4931506849315077E-2</v>
      </c>
      <c r="M12" s="58">
        <v>1.6232876712328769E-2</v>
      </c>
      <c r="N12" s="66">
        <v>8.2191780821917804E-2</v>
      </c>
      <c r="O12" s="67">
        <v>3.8356164383561646E-2</v>
      </c>
      <c r="P12" s="66">
        <v>0.29041095890410962</v>
      </c>
      <c r="Q12" s="67">
        <v>8.2191780821917804E-2</v>
      </c>
      <c r="R12" s="59">
        <f t="shared" si="0"/>
        <v>5.8082191780821926E-2</v>
      </c>
      <c r="S12" s="59">
        <f t="shared" si="0"/>
        <v>1.643835616438356E-2</v>
      </c>
    </row>
    <row r="13" spans="1:19" s="35" customFormat="1">
      <c r="A13" s="44" t="s">
        <v>13</v>
      </c>
      <c r="B13" s="66">
        <v>0.10604325649442674</v>
      </c>
      <c r="C13" s="58">
        <v>7.4510817261692439E-2</v>
      </c>
      <c r="D13" s="58"/>
      <c r="E13" s="58">
        <v>2.2443017247497723E-2</v>
      </c>
      <c r="F13" s="58">
        <v>9.0894219852365767E-3</v>
      </c>
      <c r="G13" s="67"/>
      <c r="H13" s="66">
        <v>0.12444799141173792</v>
      </c>
      <c r="I13" s="58">
        <v>3.4786676733621472E-2</v>
      </c>
      <c r="J13" s="58">
        <v>6.4074814241605993E-2</v>
      </c>
      <c r="K13" s="58">
        <v>1.6721508623748858E-2</v>
      </c>
      <c r="L13" s="58">
        <v>8.8649918127616002E-3</v>
      </c>
      <c r="M13" s="58"/>
      <c r="N13" s="66">
        <v>0.12215086237488608</v>
      </c>
      <c r="O13" s="67">
        <v>4.1095890410958909E-2</v>
      </c>
      <c r="P13" s="66">
        <v>0.41095890410958907</v>
      </c>
      <c r="Q13" s="67">
        <v>0</v>
      </c>
      <c r="R13" s="59">
        <f t="shared" si="0"/>
        <v>8.2191780821917818E-2</v>
      </c>
      <c r="S13" s="59">
        <f t="shared" si="0"/>
        <v>0</v>
      </c>
    </row>
    <row r="14" spans="1:19" s="35" customFormat="1">
      <c r="A14" s="44" t="s">
        <v>11</v>
      </c>
      <c r="B14" s="66">
        <v>4.8300000000000003E-2</v>
      </c>
      <c r="C14" s="58">
        <v>1.83E-2</v>
      </c>
      <c r="D14" s="58">
        <v>0.02</v>
      </c>
      <c r="E14" s="58">
        <v>0.01</v>
      </c>
      <c r="F14" s="58">
        <v>0</v>
      </c>
      <c r="G14" s="67"/>
      <c r="H14" s="66">
        <v>0.12670000000000001</v>
      </c>
      <c r="I14" s="58">
        <v>3.6700000000000003E-2</v>
      </c>
      <c r="J14" s="58">
        <v>0.04</v>
      </c>
      <c r="K14" s="58">
        <v>0.03</v>
      </c>
      <c r="L14" s="58">
        <v>0.01</v>
      </c>
      <c r="M14" s="58">
        <v>0.01</v>
      </c>
      <c r="N14" s="66">
        <v>0.16438356164383561</v>
      </c>
      <c r="O14" s="67">
        <v>4.1095890410958902E-2</v>
      </c>
      <c r="P14" s="66">
        <v>0.41095890410958907</v>
      </c>
      <c r="Q14" s="67">
        <v>0</v>
      </c>
      <c r="R14" s="59">
        <f t="shared" si="0"/>
        <v>8.2191780821917818E-2</v>
      </c>
      <c r="S14" s="59">
        <f t="shared" si="0"/>
        <v>0</v>
      </c>
    </row>
    <row r="15" spans="1:19" s="35" customFormat="1">
      <c r="A15" s="44" t="s">
        <v>15</v>
      </c>
      <c r="B15" s="66">
        <v>3.6509645310425706E-2</v>
      </c>
      <c r="C15" s="58">
        <v>7.3019290620851404E-3</v>
      </c>
      <c r="D15" s="58">
        <v>1.8254822655212853E-2</v>
      </c>
      <c r="E15" s="58"/>
      <c r="F15" s="58">
        <v>1.0952893593127712E-2</v>
      </c>
      <c r="G15" s="67"/>
      <c r="H15" s="66">
        <v>7.0828711902225866E-2</v>
      </c>
      <c r="I15" s="58">
        <v>1.4603858124170281E-2</v>
      </c>
      <c r="J15" s="58">
        <v>3.6509645310425706E-2</v>
      </c>
      <c r="K15" s="58">
        <v>1.4603858124170282E-3</v>
      </c>
      <c r="L15" s="58">
        <v>1.0952893593127712E-2</v>
      </c>
      <c r="M15" s="58">
        <v>7.3019290620851404E-3</v>
      </c>
      <c r="N15" s="66">
        <v>0.16438356164383561</v>
      </c>
      <c r="O15" s="67">
        <v>5.4794520547945202E-2</v>
      </c>
      <c r="P15" s="66">
        <v>0.41095890410958902</v>
      </c>
      <c r="Q15" s="67">
        <v>8.2191780821917804E-2</v>
      </c>
      <c r="R15" s="59">
        <f t="shared" si="0"/>
        <v>8.2191780821917804E-2</v>
      </c>
      <c r="S15" s="59">
        <f t="shared" si="0"/>
        <v>1.643835616438356E-2</v>
      </c>
    </row>
    <row r="16" spans="1:19" s="126" customFormat="1">
      <c r="A16" s="132" t="s">
        <v>17</v>
      </c>
      <c r="B16" s="133">
        <v>2.5954449665801082E-2</v>
      </c>
      <c r="C16" s="128">
        <v>1.821917808219178E-2</v>
      </c>
      <c r="D16" s="128">
        <v>7.7352715836093025E-3</v>
      </c>
      <c r="E16" s="128"/>
      <c r="F16" s="128">
        <v>0</v>
      </c>
      <c r="G16" s="134"/>
      <c r="H16" s="133">
        <v>0.22642374979658114</v>
      </c>
      <c r="I16" s="128">
        <v>7.1835616438356176E-2</v>
      </c>
      <c r="J16" s="128">
        <v>7.1508681303430424E-2</v>
      </c>
      <c r="K16" s="128">
        <v>2.0613698630136987E-2</v>
      </c>
      <c r="L16" s="128">
        <v>6.246575342465753E-2</v>
      </c>
      <c r="M16" s="128"/>
      <c r="N16" s="133">
        <v>4.1095890410958902E-2</v>
      </c>
      <c r="O16" s="134">
        <v>3.8356164383561639E-2</v>
      </c>
      <c r="P16" s="133">
        <v>0.52054794520547942</v>
      </c>
      <c r="Q16" s="134">
        <v>0</v>
      </c>
      <c r="R16" s="130">
        <v>0.10410958904109588</v>
      </c>
      <c r="S16" s="130">
        <v>0</v>
      </c>
    </row>
    <row r="17" spans="1:19" s="35" customFormat="1">
      <c r="A17" s="44" t="s">
        <v>1</v>
      </c>
      <c r="B17" s="66">
        <v>6.6937499999999997E-2</v>
      </c>
      <c r="C17" s="58">
        <v>2.5000000000000001E-2</v>
      </c>
      <c r="D17" s="58"/>
      <c r="E17" s="58"/>
      <c r="F17" s="58">
        <v>4.1937500000000003E-2</v>
      </c>
      <c r="G17" s="67"/>
      <c r="H17" s="66">
        <v>0.11924999999999999</v>
      </c>
      <c r="I17" s="58">
        <v>2.5000000000000001E-2</v>
      </c>
      <c r="J17" s="58"/>
      <c r="K17" s="58"/>
      <c r="L17" s="58">
        <v>6.4249999999999988E-2</v>
      </c>
      <c r="M17" s="58">
        <v>0.03</v>
      </c>
      <c r="N17" s="66">
        <v>0</v>
      </c>
      <c r="O17" s="67">
        <v>3.8356164383561646E-2</v>
      </c>
      <c r="P17" s="66">
        <v>0.19178082191780824</v>
      </c>
      <c r="Q17" s="67">
        <v>7.6712328767123292E-2</v>
      </c>
      <c r="R17" s="59">
        <f t="shared" si="0"/>
        <v>3.8356164383561646E-2</v>
      </c>
      <c r="S17" s="59">
        <f t="shared" si="0"/>
        <v>1.5342465753424659E-2</v>
      </c>
    </row>
    <row r="18" spans="1:19" s="35" customFormat="1">
      <c r="A18" s="44" t="s">
        <v>7</v>
      </c>
      <c r="B18" s="66">
        <v>6.25E-2</v>
      </c>
      <c r="C18" s="58">
        <v>0.04</v>
      </c>
      <c r="D18" s="58">
        <v>2.2499999999999999E-2</v>
      </c>
      <c r="E18" s="58"/>
      <c r="F18" s="58">
        <v>0</v>
      </c>
      <c r="G18" s="67"/>
      <c r="H18" s="66">
        <v>0.18164383561643838</v>
      </c>
      <c r="I18" s="58">
        <v>7.0000000000000007E-2</v>
      </c>
      <c r="J18" s="58">
        <v>0.06</v>
      </c>
      <c r="K18" s="58">
        <v>1.4999999999999999E-2</v>
      </c>
      <c r="L18" s="58">
        <v>1.5000000000000003E-2</v>
      </c>
      <c r="M18" s="58">
        <v>2.1643835616438355E-2</v>
      </c>
      <c r="N18" s="66">
        <v>8.2191780821917804E-2</v>
      </c>
      <c r="O18" s="67">
        <v>8.2191780821917804E-2</v>
      </c>
      <c r="P18" s="66">
        <v>0.35616438356164382</v>
      </c>
      <c r="Q18" s="67">
        <v>0</v>
      </c>
      <c r="R18" s="59">
        <f t="shared" si="0"/>
        <v>7.1232876712328766E-2</v>
      </c>
      <c r="S18" s="59">
        <f t="shared" si="0"/>
        <v>0</v>
      </c>
    </row>
    <row r="19" spans="1:19" s="35" customFormat="1">
      <c r="A19" s="44" t="s">
        <v>5</v>
      </c>
      <c r="B19" s="66">
        <v>0.12294520547945205</v>
      </c>
      <c r="C19" s="58">
        <v>9.8458904109589032E-2</v>
      </c>
      <c r="D19" s="58">
        <v>1.0958904109589039E-2</v>
      </c>
      <c r="E19" s="58"/>
      <c r="F19" s="58">
        <v>1.3527397260273974E-2</v>
      </c>
      <c r="G19" s="67"/>
      <c r="H19" s="66">
        <v>0.16060410958904106</v>
      </c>
      <c r="I19" s="58">
        <v>5.1335616438356164E-2</v>
      </c>
      <c r="J19" s="58">
        <v>8.8835616438356163E-2</v>
      </c>
      <c r="K19" s="58">
        <v>4.1999999999999997E-3</v>
      </c>
      <c r="L19" s="58">
        <v>1.6232876712328769E-2</v>
      </c>
      <c r="M19" s="58"/>
      <c r="N19" s="66">
        <v>8.2191780821917804E-2</v>
      </c>
      <c r="O19" s="67">
        <v>8.2191780821917804E-2</v>
      </c>
      <c r="P19" s="66">
        <v>0.32602739726027402</v>
      </c>
      <c r="Q19" s="67">
        <v>0</v>
      </c>
      <c r="R19" s="59">
        <f t="shared" si="0"/>
        <v>6.5205479452054807E-2</v>
      </c>
      <c r="S19" s="59">
        <f t="shared" si="0"/>
        <v>0</v>
      </c>
    </row>
    <row r="20" spans="1:19" s="35" customFormat="1">
      <c r="A20" s="44" t="s">
        <v>19</v>
      </c>
      <c r="B20" s="66">
        <v>0.13</v>
      </c>
      <c r="C20" s="58">
        <v>0.13</v>
      </c>
      <c r="D20" s="58"/>
      <c r="E20" s="58"/>
      <c r="F20" s="58">
        <v>0</v>
      </c>
      <c r="G20" s="67"/>
      <c r="H20" s="66">
        <v>0.17963333333333331</v>
      </c>
      <c r="I20" s="58"/>
      <c r="J20" s="58">
        <v>0.09</v>
      </c>
      <c r="K20" s="58">
        <v>6.3E-3</v>
      </c>
      <c r="L20" s="58">
        <v>8.3333333333333329E-2</v>
      </c>
      <c r="M20" s="58"/>
      <c r="N20" s="66">
        <v>0.16438356164383561</v>
      </c>
      <c r="O20" s="67">
        <v>8.2191780821917804E-2</v>
      </c>
      <c r="P20" s="66">
        <v>0.61643835616438358</v>
      </c>
      <c r="Q20" s="67">
        <v>0</v>
      </c>
      <c r="R20" s="59">
        <f t="shared" si="0"/>
        <v>0.12328767123287672</v>
      </c>
      <c r="S20" s="59">
        <f t="shared" si="0"/>
        <v>0</v>
      </c>
    </row>
    <row r="21" spans="1:19" s="35" customFormat="1">
      <c r="A21" s="44" t="s">
        <v>6</v>
      </c>
      <c r="B21" s="66">
        <v>9.7397260273972594E-2</v>
      </c>
      <c r="C21" s="58">
        <v>9.7397260273972594E-2</v>
      </c>
      <c r="D21" s="58"/>
      <c r="E21" s="58"/>
      <c r="F21" s="58">
        <v>0</v>
      </c>
      <c r="G21" s="67"/>
      <c r="H21" s="66">
        <v>0.1623287671232877</v>
      </c>
      <c r="I21" s="58">
        <v>0.15150684931506853</v>
      </c>
      <c r="J21" s="58"/>
      <c r="K21" s="58"/>
      <c r="L21" s="58">
        <v>0</v>
      </c>
      <c r="M21" s="58">
        <v>1.0821917808219178E-2</v>
      </c>
      <c r="N21" s="66">
        <v>8.2191780821917804E-2</v>
      </c>
      <c r="O21" s="67">
        <v>3.287671232876712E-2</v>
      </c>
      <c r="P21" s="66">
        <v>0.20547945205479454</v>
      </c>
      <c r="Q21" s="67">
        <v>0.12328767123287672</v>
      </c>
      <c r="R21" s="59">
        <f t="shared" si="0"/>
        <v>4.1095890410958909E-2</v>
      </c>
      <c r="S21" s="59">
        <f t="shared" si="0"/>
        <v>2.4657534246575345E-2</v>
      </c>
    </row>
    <row r="22" spans="1:19" s="35" customFormat="1">
      <c r="A22" s="44" t="s">
        <v>9</v>
      </c>
      <c r="B22" s="66">
        <v>6.4498630136986312E-2</v>
      </c>
      <c r="C22" s="58">
        <v>3.1058904109589044E-2</v>
      </c>
      <c r="D22" s="58">
        <v>3.2898630136986302E-2</v>
      </c>
      <c r="E22" s="58"/>
      <c r="F22" s="58">
        <v>0</v>
      </c>
      <c r="G22" s="67">
        <v>5.4109589041095895E-4</v>
      </c>
      <c r="H22" s="66">
        <v>0.1773712328767123</v>
      </c>
      <c r="I22" s="58">
        <v>7.6835616438356166E-2</v>
      </c>
      <c r="J22" s="58">
        <v>7.6727397260273972E-2</v>
      </c>
      <c r="K22" s="58">
        <v>1.2986301369863014E-2</v>
      </c>
      <c r="L22" s="58">
        <v>0</v>
      </c>
      <c r="M22" s="58">
        <v>1.0821917808219178E-2</v>
      </c>
      <c r="N22" s="66">
        <v>8.2191780821917804E-2</v>
      </c>
      <c r="O22" s="67">
        <v>4.9315068493150691E-2</v>
      </c>
      <c r="P22" s="66">
        <v>0.31506849315068491</v>
      </c>
      <c r="Q22" s="67">
        <v>7.6712328767123278E-2</v>
      </c>
      <c r="R22" s="59">
        <f t="shared" si="0"/>
        <v>6.3013698630136977E-2</v>
      </c>
      <c r="S22" s="59">
        <f t="shared" si="0"/>
        <v>1.5342465753424656E-2</v>
      </c>
    </row>
    <row r="23" spans="1:19" s="35" customFormat="1">
      <c r="A23" s="44" t="s">
        <v>12</v>
      </c>
      <c r="B23" s="66">
        <v>9.2499999999999999E-2</v>
      </c>
      <c r="C23" s="58">
        <v>6.25E-2</v>
      </c>
      <c r="D23" s="58">
        <v>0.03</v>
      </c>
      <c r="E23" s="58"/>
      <c r="F23" s="58">
        <v>0</v>
      </c>
      <c r="G23" s="67"/>
      <c r="H23" s="66">
        <v>0.1525</v>
      </c>
      <c r="I23" s="58">
        <v>6.7500000000000004E-2</v>
      </c>
      <c r="J23" s="58">
        <v>7.4999999999999997E-2</v>
      </c>
      <c r="K23" s="58"/>
      <c r="L23" s="58">
        <v>0</v>
      </c>
      <c r="M23" s="58">
        <v>0.01</v>
      </c>
      <c r="N23" s="66">
        <v>4.1095890410958909E-2</v>
      </c>
      <c r="O23" s="67">
        <v>6.5753424657534254E-2</v>
      </c>
      <c r="P23" s="66">
        <v>0.41095890410958907</v>
      </c>
      <c r="Q23" s="67">
        <v>0</v>
      </c>
      <c r="R23" s="59">
        <f t="shared" si="0"/>
        <v>8.2191780821917818E-2</v>
      </c>
      <c r="S23" s="59">
        <f t="shared" si="0"/>
        <v>0</v>
      </c>
    </row>
    <row r="24" spans="1:19" s="35" customFormat="1">
      <c r="A24" s="44" t="s">
        <v>67</v>
      </c>
      <c r="B24" s="66">
        <v>4.5308415327465018E-2</v>
      </c>
      <c r="C24" s="58">
        <v>3.6607427747120828E-2</v>
      </c>
      <c r="D24" s="58">
        <v>8.7009875803441897E-3</v>
      </c>
      <c r="E24" s="58"/>
      <c r="F24" s="58">
        <v>0</v>
      </c>
      <c r="G24" s="67"/>
      <c r="H24" s="66">
        <v>7.3214855494241657E-2</v>
      </c>
      <c r="I24" s="58">
        <v>7.3214855494241657E-2</v>
      </c>
      <c r="J24" s="58"/>
      <c r="K24" s="58"/>
      <c r="L24" s="58">
        <v>0</v>
      </c>
      <c r="M24" s="58"/>
      <c r="N24" s="66">
        <v>0</v>
      </c>
      <c r="O24" s="67">
        <v>3.8356164383561646E-2</v>
      </c>
      <c r="P24" s="66">
        <v>0.22739726027397264</v>
      </c>
      <c r="Q24" s="67"/>
      <c r="R24" s="59">
        <f t="shared" si="0"/>
        <v>4.5479452054794527E-2</v>
      </c>
      <c r="S24" s="59">
        <f t="shared" si="0"/>
        <v>0</v>
      </c>
    </row>
    <row r="25" spans="1:19" s="35" customFormat="1">
      <c r="A25" s="44" t="s">
        <v>14</v>
      </c>
      <c r="B25" s="66">
        <v>0.19625000000000004</v>
      </c>
      <c r="C25" s="58">
        <v>0.15</v>
      </c>
      <c r="D25" s="58">
        <v>4.4999999999999998E-2</v>
      </c>
      <c r="E25" s="58"/>
      <c r="F25" s="58">
        <v>1.25E-3</v>
      </c>
      <c r="G25" s="67"/>
      <c r="H25" s="66">
        <v>0.19525000000000003</v>
      </c>
      <c r="I25" s="58">
        <v>7.4999999999999997E-2</v>
      </c>
      <c r="J25" s="58">
        <v>0.05</v>
      </c>
      <c r="K25" s="58">
        <v>6.9000000000000006E-2</v>
      </c>
      <c r="L25" s="58">
        <v>1.25E-3</v>
      </c>
      <c r="M25" s="58"/>
      <c r="N25" s="66">
        <v>8.2191780821917804E-2</v>
      </c>
      <c r="O25" s="67">
        <v>5.7534246575342472E-2</v>
      </c>
      <c r="P25" s="66">
        <v>0.49041095890410963</v>
      </c>
      <c r="Q25" s="67">
        <v>0</v>
      </c>
      <c r="R25" s="59">
        <f t="shared" si="0"/>
        <v>9.808219178082192E-2</v>
      </c>
      <c r="S25" s="59">
        <f t="shared" si="0"/>
        <v>0</v>
      </c>
    </row>
    <row r="26" spans="1:19" s="35" customFormat="1">
      <c r="A26" s="45" t="s">
        <v>10</v>
      </c>
      <c r="B26" s="68">
        <v>6.0000000000000012E-2</v>
      </c>
      <c r="C26" s="60">
        <v>0.04</v>
      </c>
      <c r="D26" s="60"/>
      <c r="E26" s="60">
        <v>5.0000000000000001E-3</v>
      </c>
      <c r="F26" s="60">
        <v>1.0000000000000002E-2</v>
      </c>
      <c r="G26" s="69">
        <v>5.0000000000000001E-3</v>
      </c>
      <c r="H26" s="68">
        <v>0.157525</v>
      </c>
      <c r="I26" s="60">
        <v>9.0000000000000011E-2</v>
      </c>
      <c r="J26" s="60"/>
      <c r="K26" s="60">
        <v>2.7525000000000001E-2</v>
      </c>
      <c r="L26" s="60">
        <v>0.02</v>
      </c>
      <c r="M26" s="60">
        <v>0.02</v>
      </c>
      <c r="N26" s="68">
        <v>8.2191780821917804E-2</v>
      </c>
      <c r="O26" s="69">
        <v>5.2054794520547946E-2</v>
      </c>
      <c r="P26" s="68">
        <v>0.41095890410958902</v>
      </c>
      <c r="Q26" s="69">
        <v>0</v>
      </c>
      <c r="R26" s="61">
        <f t="shared" si="0"/>
        <v>8.2191780821917804E-2</v>
      </c>
      <c r="S26" s="61">
        <f t="shared" si="0"/>
        <v>0</v>
      </c>
    </row>
    <row r="27" spans="1:19" s="35" customFormat="1"/>
    <row r="29" spans="1:19" ht="15.75">
      <c r="A29" s="114" t="s">
        <v>319</v>
      </c>
      <c r="J29" s="103"/>
      <c r="K29" s="511" t="s">
        <v>69</v>
      </c>
      <c r="L29" s="511"/>
      <c r="M29" s="512"/>
    </row>
    <row r="30" spans="1:19">
      <c r="E30" s="427"/>
      <c r="F30" s="427"/>
      <c r="J30" s="104"/>
      <c r="K30" s="107" t="s">
        <v>98</v>
      </c>
      <c r="L30" s="107" t="s">
        <v>99</v>
      </c>
      <c r="M30" s="412" t="s">
        <v>100</v>
      </c>
    </row>
    <row r="31" spans="1:19">
      <c r="E31" s="8"/>
      <c r="F31" s="8"/>
      <c r="J31" s="3" t="s">
        <v>18</v>
      </c>
      <c r="K31" s="7">
        <v>0.2002054794520548</v>
      </c>
      <c r="L31" s="105">
        <v>0.28136986301369865</v>
      </c>
      <c r="M31" s="27">
        <v>0.48157534246575345</v>
      </c>
    </row>
    <row r="32" spans="1:19">
      <c r="E32" s="8"/>
      <c r="F32" s="8"/>
      <c r="J32" s="2" t="s">
        <v>2</v>
      </c>
      <c r="K32" s="90">
        <v>9.7397260273972608E-2</v>
      </c>
      <c r="L32" s="90">
        <v>0.37010958904109592</v>
      </c>
      <c r="M32" s="27">
        <v>0.46750684931506853</v>
      </c>
    </row>
    <row r="33" spans="5:13">
      <c r="E33" s="8"/>
      <c r="F33" s="8"/>
      <c r="J33" s="2" t="s">
        <v>14</v>
      </c>
      <c r="K33" s="1">
        <v>0.19625000000000004</v>
      </c>
      <c r="L33" s="90">
        <v>0.19525000000000003</v>
      </c>
      <c r="M33" s="27">
        <v>0.39150000000000007</v>
      </c>
    </row>
    <row r="34" spans="5:13">
      <c r="E34" s="8"/>
      <c r="F34" s="8"/>
      <c r="J34" s="2" t="s">
        <v>8</v>
      </c>
      <c r="K34" s="90">
        <v>9.9236986301369859E-2</v>
      </c>
      <c r="L34" s="90">
        <v>0.28650958904109597</v>
      </c>
      <c r="M34" s="27">
        <v>0.38574657534246581</v>
      </c>
    </row>
    <row r="35" spans="5:13">
      <c r="E35" s="8"/>
      <c r="F35" s="8"/>
      <c r="J35" s="2" t="s">
        <v>4</v>
      </c>
      <c r="K35" s="90">
        <v>0.08</v>
      </c>
      <c r="L35" s="90">
        <v>0.26673863013698629</v>
      </c>
      <c r="M35" s="27">
        <v>0.3467386301369863</v>
      </c>
    </row>
    <row r="36" spans="5:13">
      <c r="E36" s="8"/>
      <c r="F36" s="8"/>
      <c r="J36" s="2" t="s">
        <v>19</v>
      </c>
      <c r="K36" s="90">
        <v>0.13</v>
      </c>
      <c r="L36" s="90">
        <v>0.17963333333333331</v>
      </c>
      <c r="M36" s="27">
        <v>0.30963333333333332</v>
      </c>
    </row>
    <row r="37" spans="5:13">
      <c r="E37" s="8"/>
      <c r="F37" s="8"/>
      <c r="J37" s="2" t="s">
        <v>5</v>
      </c>
      <c r="K37" s="90">
        <v>0.12294520547945205</v>
      </c>
      <c r="L37" s="90">
        <v>0.16060410958904106</v>
      </c>
      <c r="M37" s="27">
        <v>0.28354931506849312</v>
      </c>
    </row>
    <row r="38" spans="5:13">
      <c r="E38" s="8"/>
      <c r="F38" s="8"/>
      <c r="J38" s="2" t="s">
        <v>20</v>
      </c>
      <c r="K38" s="90">
        <v>0.12709999999999999</v>
      </c>
      <c r="L38" s="90">
        <v>0.14710000000000001</v>
      </c>
      <c r="M38" s="27">
        <v>0.2742</v>
      </c>
    </row>
    <row r="39" spans="5:13">
      <c r="E39" s="2"/>
      <c r="F39" s="2"/>
      <c r="J39" s="19" t="s">
        <v>124</v>
      </c>
      <c r="K39" s="15">
        <f>+AVERAGE(B19:B38)</f>
        <v>0.10111243890223451</v>
      </c>
      <c r="L39" s="15">
        <f>+AVERAGE(C19:C38)</f>
        <v>8.0752812030033941E-2</v>
      </c>
      <c r="M39" s="15">
        <v>0.27277666735462019</v>
      </c>
    </row>
    <row r="40" spans="5:13">
      <c r="E40" s="8"/>
      <c r="F40" s="8"/>
      <c r="J40" s="2" t="s">
        <v>6</v>
      </c>
      <c r="K40" s="90">
        <v>9.7397260273972594E-2</v>
      </c>
      <c r="L40" s="90">
        <v>0.1623287671232877</v>
      </c>
      <c r="M40" s="27">
        <v>0.25972602739726031</v>
      </c>
    </row>
    <row r="41" spans="5:13">
      <c r="E41" s="8"/>
      <c r="F41" s="8"/>
      <c r="J41" s="2" t="s">
        <v>17</v>
      </c>
      <c r="K41" s="90">
        <v>2.5954449665801082E-2</v>
      </c>
      <c r="L41" s="90">
        <v>0.22642374979658114</v>
      </c>
      <c r="M41" s="27">
        <v>0.25237819946238221</v>
      </c>
    </row>
    <row r="42" spans="5:13">
      <c r="E42" s="8"/>
      <c r="F42" s="8"/>
      <c r="J42" s="2" t="s">
        <v>12</v>
      </c>
      <c r="K42" s="90">
        <v>9.2499999999999999E-2</v>
      </c>
      <c r="L42" s="90">
        <v>0.1525</v>
      </c>
      <c r="M42" s="27">
        <v>0.245</v>
      </c>
    </row>
    <row r="43" spans="5:13">
      <c r="E43" s="8"/>
      <c r="F43" s="8"/>
      <c r="J43" s="2" t="s">
        <v>7</v>
      </c>
      <c r="K43" s="90">
        <v>6.25E-2</v>
      </c>
      <c r="L43" s="90">
        <v>0.18164383561643838</v>
      </c>
      <c r="M43" s="27">
        <v>0.24414383561643838</v>
      </c>
    </row>
    <row r="44" spans="5:13">
      <c r="E44" s="8"/>
      <c r="F44" s="8"/>
      <c r="J44" s="2" t="s">
        <v>9</v>
      </c>
      <c r="K44" s="90">
        <v>6.4498630136986312E-2</v>
      </c>
      <c r="L44" s="90">
        <v>0.1773712328767123</v>
      </c>
      <c r="M44" s="27">
        <v>0.24186986301369862</v>
      </c>
    </row>
    <row r="45" spans="5:13">
      <c r="E45" s="8"/>
      <c r="F45" s="8"/>
      <c r="J45" s="2" t="s">
        <v>16</v>
      </c>
      <c r="K45" s="90">
        <v>0.1908</v>
      </c>
      <c r="L45" s="90">
        <v>4.6100000000000002E-2</v>
      </c>
      <c r="M45" s="27">
        <v>0.2369</v>
      </c>
    </row>
    <row r="46" spans="5:13">
      <c r="E46" s="8"/>
      <c r="F46" s="8"/>
      <c r="J46" s="2" t="s">
        <v>13</v>
      </c>
      <c r="K46" s="90">
        <v>0.10604325649442674</v>
      </c>
      <c r="L46" s="90">
        <v>0.12444799141173792</v>
      </c>
      <c r="M46" s="27">
        <v>0.23049124790616465</v>
      </c>
    </row>
    <row r="47" spans="5:13">
      <c r="E47" s="8"/>
      <c r="F47" s="8"/>
      <c r="J47" s="2" t="s">
        <v>10</v>
      </c>
      <c r="K47" s="90">
        <v>6.0000000000000012E-2</v>
      </c>
      <c r="L47" s="90">
        <v>0.157525</v>
      </c>
      <c r="M47" s="27">
        <v>0.21752500000000002</v>
      </c>
    </row>
    <row r="48" spans="5:13">
      <c r="E48" s="8"/>
      <c r="F48" s="8"/>
      <c r="J48" s="2" t="s">
        <v>1</v>
      </c>
      <c r="K48" s="90">
        <v>6.6937499999999997E-2</v>
      </c>
      <c r="L48" s="90">
        <v>0.11924999999999999</v>
      </c>
      <c r="M48" s="27">
        <v>0.18618750000000001</v>
      </c>
    </row>
    <row r="49" spans="5:13">
      <c r="E49" s="8"/>
      <c r="F49" s="8"/>
      <c r="J49" s="2" t="s">
        <v>11</v>
      </c>
      <c r="K49" s="90">
        <v>4.8300000000000003E-2</v>
      </c>
      <c r="L49" s="90">
        <v>0.12670000000000001</v>
      </c>
      <c r="M49" s="27">
        <v>0.17500000000000002</v>
      </c>
    </row>
    <row r="50" spans="5:13">
      <c r="E50" s="8"/>
      <c r="F50" s="8"/>
      <c r="J50" s="4" t="s">
        <v>67</v>
      </c>
      <c r="K50" s="106">
        <v>4.5308415327465018E-2</v>
      </c>
      <c r="L50" s="106">
        <v>7.3214855494241657E-2</v>
      </c>
      <c r="M50" s="46">
        <v>0.11852327082170667</v>
      </c>
    </row>
    <row r="51" spans="5:13">
      <c r="E51" s="8"/>
      <c r="F51" s="8"/>
      <c r="J51" s="2" t="s">
        <v>15</v>
      </c>
      <c r="K51" s="90">
        <v>3.6509645310425706E-2</v>
      </c>
      <c r="L51" s="90">
        <v>7.0828711902225866E-2</v>
      </c>
      <c r="M51" s="27">
        <v>0.10733835721265157</v>
      </c>
    </row>
  </sheetData>
  <sortState ref="A32:F51">
    <sortCondition descending="1" ref="D32:D51"/>
  </sortState>
  <mergeCells count="8">
    <mergeCell ref="K29:M29"/>
    <mergeCell ref="B4:M4"/>
    <mergeCell ref="N4:O5"/>
    <mergeCell ref="P4:S4"/>
    <mergeCell ref="B5:G5"/>
    <mergeCell ref="H5:M5"/>
    <mergeCell ref="P5:Q5"/>
    <mergeCell ref="R5:S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ez-Operations" ma:contentTypeID="0x010100ACF722E9F6B0B149B0CD8BE2560A6672008FCC78E15D97C545984C0590B10B4330" ma:contentTypeVersion="19" ma:contentTypeDescription="The base project type from which other project content types inherit their information." ma:contentTypeScope="" ma:versionID="3e5a178a2e512ba799225a0efaf3c353">
  <xsd:schema xmlns:xsd="http://www.w3.org/2001/XMLSchema" xmlns:xs="http://www.w3.org/2001/XMLSchema" xmlns:p="http://schemas.microsoft.com/office/2006/metadata/properties" xmlns:ns2="cdc7663a-08f0-4737-9e8c-148ce897a09c" targetNamespace="http://schemas.microsoft.com/office/2006/metadata/properties" ma:root="true" ma:fieldsID="7f6d097056863eafd10722b12e009f59"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b26cdb1da78c4bb4b1c1bac2f6ac5911" minOccurs="0"/>
                <xsd:element ref="ns2:TaxCatchAll" minOccurs="0"/>
                <xsd:element ref="ns2:TaxCatchAllLabel" minOccurs="0"/>
                <xsd:element ref="ns2:Project_x0020_Number"/>
                <xsd:element ref="ns2:Access_x0020_to_x0020_Information_x00a0_Policy"/>
                <xsd:element ref="ns2:Document_x0020_Author" minOccurs="0"/>
                <xsd:element ref="ns2:Other_x0020_Author" minOccurs="0"/>
                <xsd:element ref="ns2:Approval_x0020_Number" minOccurs="0"/>
                <xsd:element ref="ns2:g511464f9e53401d84b16fa9b379a574" minOccurs="0"/>
                <xsd:element ref="ns2:Division_x0020_or_x0020_Unit" minOccurs="0"/>
                <xsd:element ref="ns2:Document_x0020_Language_x0020_IDB" minOccurs="0"/>
                <xsd:element ref="ns2:From_x003a_" minOccurs="0"/>
                <xsd:element ref="ns2:To_x003a_" minOccurs="0"/>
                <xsd:element ref="ns2:Identifier" minOccurs="0"/>
                <xsd:element ref="ns2:Fiscal_x0020_Year_x0020_IDB" minOccurs="0"/>
                <xsd:element ref="ns2:ic46d7e087fd4a108fb86518ca413cc6" minOccurs="0"/>
                <xsd:element ref="ns2:nddeef1749674d76abdbe4b239a70bc6" minOccurs="0"/>
                <xsd:element ref="ns2:b2ec7cfb18674cb8803df6b262e8b107" minOccurs="0"/>
                <xsd:element ref="ns2:Phase" minOccurs="0"/>
                <xsd:element ref="ns2:Key_x0020_Document" minOccurs="0"/>
                <xsd:element ref="ns2:Business_x0020_Area" minOccurs="0"/>
                <xsd:element ref="ns2:Project_x0020_Document_x0020_Type" minOccurs="0"/>
                <xsd:element ref="ns2:Operation_x0020_Type" minOccurs="0"/>
                <xsd:element ref="ns2:Package_x0020_Code" minOccurs="0"/>
                <xsd:element ref="ns2:e46fe2894295491da65140ffd2369f49" minOccurs="0"/>
                <xsd:element ref="ns2:SISCOR_x0020_Number" minOccurs="0"/>
                <xsd:element ref="ns2:IDBDocs_x0020_Number" minOccurs="0"/>
                <xsd:element ref="ns2:Migration_x0020_Info" minOccurs="0"/>
                <xsd:element ref="ns2:Record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b26cdb1da78c4bb4b1c1bac2f6ac5911" ma:index="11" nillable="true" ma:taxonomy="true" ma:internalName="b26cdb1da78c4bb4b1c1bac2f6ac5911" ma:taxonomyFieldName="Series_x0020_Operations_x0020_IDB" ma:displayName="Series Operations IDB" ma:default="" ma:fieldId="{b26cdb1d-a78c-4bb4-b1c1-bac2f6ac5911}" ma:sspId="ae61f9b1-e23d-4f49-b3d7-56b991556c4b" ma:termSetId="aa8fb583-e935-416d-8a2e-4b97a8eb0684"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a21e8572-655e-4c0d-bfdb-c52ee7bb5839}" ma:internalName="TaxCatchAll" ma:showField="CatchAllData"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21e8572-655e-4c0d-bfdb-c52ee7bb5839}" ma:internalName="TaxCatchAllLabel" ma:readOnly="true" ma:showField="CatchAllDataLabel"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Project_x0020_Number" ma:index="15" ma:displayName="Project Number" ma:internalName="Project_x0020_Number">
      <xsd:simpleType>
        <xsd:restriction base="dms:Text">
          <xsd:maxLength value="255"/>
        </xsd:restriction>
      </xsd:simpleType>
    </xsd:element>
    <xsd:element name="Access_x0020_to_x0020_Information_x00a0_Policy" ma:index="16"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Document_x0020_Author" ma:index="17" nillable="true" ma:displayName="Document Author" ma:internalName="Document_x0020_Author">
      <xsd:simpleType>
        <xsd:restriction base="dms:Text">
          <xsd:maxLength value="255"/>
        </xsd:restriction>
      </xsd:simpleType>
    </xsd:element>
    <xsd:element name="Other_x0020_Author" ma:index="18" nillable="true" ma:displayName="Other Author" ma:internalName="Other_x0020_Author">
      <xsd:simpleType>
        <xsd:restriction base="dms:Text">
          <xsd:maxLength value="255"/>
        </xsd:restriction>
      </xsd:simpleType>
    </xsd:element>
    <xsd:element name="Approval_x0020_Number" ma:index="19" nillable="true" ma:displayName="Approval Number" ma:internalName="Approval_x0020_Number">
      <xsd:simpleType>
        <xsd:restriction base="dms:Text">
          <xsd:maxLength value="255"/>
        </xsd:restriction>
      </xsd:simpleType>
    </xsd:element>
    <xsd:element name="g511464f9e53401d84b16fa9b379a574" ma:index="20" nillable="true" ma:taxonomy="true" ma:internalName="g511464f9e53401d84b16fa9b379a574" ma:taxonomyFieldName="Fund_x0020_IDB" ma:displayName="Fund IDB" ma:default="" ma:fieldId="{0511464f-9e53-401d-84b1-6fa9b379a574}" ma:taxonomyMulti="true" ma:sspId="ae61f9b1-e23d-4f49-b3d7-56b991556c4b" ma:termSetId="69abb71a-f64f-4893-ac0e-66eb1be268a8" ma:anchorId="00000000-0000-0000-0000-000000000000" ma:open="false" ma:isKeyword="false">
      <xsd:complexType>
        <xsd:sequence>
          <xsd:element ref="pc:Terms" minOccurs="0" maxOccurs="1"/>
        </xsd:sequence>
      </xsd:complexType>
    </xsd:element>
    <xsd:element name="Division_x0020_or_x0020_Unit" ma:index="22" nillable="true" ma:displayName="Division or Unit" ma:internalName="Division_x0020_or_x0020_Unit">
      <xsd:simpleType>
        <xsd:restriction base="dms:Text">
          <xsd:maxLength value="255"/>
        </xsd:restriction>
      </xsd:simpleType>
    </xsd:element>
    <xsd:element name="Document_x0020_Language_x0020_IDB" ma:index="23" nillable="true" ma:displayName="Document Language IDB" ma:format="Dropdown" ma:internalName="Document_x0020_Language_x0020_IDB">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From_x003a_" ma:index="24" nillable="true" ma:displayName="From:" ma:description="Sender name from email message" ma:internalName="From_x003A_">
      <xsd:simpleType>
        <xsd:restriction base="dms:Text">
          <xsd:maxLength value="255"/>
        </xsd:restriction>
      </xsd:simpleType>
    </xsd:element>
    <xsd:element name="To_x003a_" ma:index="25" nillable="true" ma:displayName="To:" ma:description="Addressee names from email message&#10;" ma:internalName="To_x003A_">
      <xsd:simpleType>
        <xsd:restriction base="dms:Text">
          <xsd:maxLength value="255"/>
        </xsd:restriction>
      </xsd:simpleType>
    </xsd:element>
    <xsd:element name="Identifier" ma:index="26" nillable="true" ma:displayName="Identifier" ma:internalName="Identifier">
      <xsd:simpleType>
        <xsd:restriction base="dms:Text">
          <xsd:maxLength value="255"/>
        </xsd:restriction>
      </xsd:simpleType>
    </xsd:element>
    <xsd:element name="Fiscal_x0020_Year_x0020_IDB" ma:index="27" nillable="true" ma:displayName="Fiscal Year IDB" ma:internalName="Fiscal_x0020_Year_x0020_IDB">
      <xsd:simpleType>
        <xsd:restriction base="dms:Text">
          <xsd:maxLength value="255"/>
        </xsd:restriction>
      </xsd:simpleType>
    </xsd:element>
    <xsd:element name="ic46d7e087fd4a108fb86518ca413cc6" ma:index="28"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nddeef1749674d76abdbe4b239a70bc6" ma:index="30" nillable="true" ma:taxonomy="true" ma:internalName="nddeef1749674d76abdbe4b239a70bc6" ma:taxonomyFieldName="Sector_x0020_IDB" ma:displayName="Sector IDB" ma:default="" ma:fieldId="{7ddeef17-4967-4d76-abdb-e4b239a70bc6}" ma:taxonomyMulti="true" ma:sspId="ae61f9b1-e23d-4f49-b3d7-56b991556c4b" ma:termSetId="12408410-0417-4253-a5ed-d52c55de15dc" ma:anchorId="00000000-0000-0000-0000-000000000000" ma:open="true" ma:isKeyword="false">
      <xsd:complexType>
        <xsd:sequence>
          <xsd:element ref="pc:Terms" minOccurs="0" maxOccurs="1"/>
        </xsd:sequence>
      </xsd:complexType>
    </xsd:element>
    <xsd:element name="b2ec7cfb18674cb8803df6b262e8b107" ma:index="32" nillable="true" ma:taxonomy="true" ma:internalName="b2ec7cfb18674cb8803df6b262e8b107" ma:taxonomyFieldName="Sub_x002d_Sector" ma:displayName="Sub-Sector" ma:default="" ma:fieldId="{b2ec7cfb-1867-4cb8-803d-f6b262e8b107}" ma:taxonomyMulti="true" ma:sspId="ae61f9b1-e23d-4f49-b3d7-56b991556c4b" ma:termSetId="73c9b9c8-b29b-461e-b5a6-c7e93795fb05" ma:anchorId="00000000-0000-0000-0000-000000000000" ma:open="false" ma:isKeyword="false">
      <xsd:complexType>
        <xsd:sequence>
          <xsd:element ref="pc:Terms" minOccurs="0" maxOccurs="1"/>
        </xsd:sequence>
      </xsd:complexType>
    </xsd:element>
    <xsd:element name="Phase" ma:index="34" nillable="true" ma:displayName="Phase" ma:internalName="Phase">
      <xsd:simpleType>
        <xsd:restriction base="dms:Text">
          <xsd:maxLength value="255"/>
        </xsd:restriction>
      </xsd:simpleType>
    </xsd:element>
    <xsd:element name="Key_x0020_Document" ma:index="35" nillable="true" ma:displayName="Key Document" ma:default="0" ma:internalName="Key_x0020_Document">
      <xsd:simpleType>
        <xsd:restriction base="dms:Boolean"/>
      </xsd:simpleType>
    </xsd:element>
    <xsd:element name="Business_x0020_Area" ma:index="36" nillable="true" ma:displayName="Business Area" ma:internalName="Business_x0020_Area">
      <xsd:simpleType>
        <xsd:restriction base="dms:Text">
          <xsd:maxLength value="255"/>
        </xsd:restriction>
      </xsd:simpleType>
    </xsd:element>
    <xsd:element name="Project_x0020_Document_x0020_Type" ma:index="37" nillable="true" ma:displayName="Project Document Type" ma:internalName="Project_x0020_Document_x0020_Type">
      <xsd:simpleType>
        <xsd:restriction base="dms:Text">
          <xsd:maxLength value="255"/>
        </xsd:restriction>
      </xsd:simpleType>
    </xsd:element>
    <xsd:element name="Operation_x0020_Type" ma:index="38" nillable="true" ma:displayName="Operation Type" ma:internalName="Operation_x0020_Type">
      <xsd:simpleType>
        <xsd:restriction base="dms:Text">
          <xsd:maxLength value="255"/>
        </xsd:restriction>
      </xsd:simpleType>
    </xsd:element>
    <xsd:element name="Package_x0020_Code" ma:index="39" nillable="true" ma:displayName="Package Code" ma:internalName="Package_x0020_Code">
      <xsd:simpleType>
        <xsd:restriction base="dms:Text">
          <xsd:maxLength value="255"/>
        </xsd:restriction>
      </xsd:simpleType>
    </xsd:element>
    <xsd:element name="e46fe2894295491da65140ffd2369f49" ma:index="40" nillable="true" ma:taxonomy="true" ma:internalName="e46fe2894295491da65140ffd2369f49" ma:taxonomyFieldName="Function_x0020_Operations_x0020_IDB" ma:displayName="Function Operations IDB" ma:default="" ma:fieldId="{e46fe289-4295-491d-a651-40ffd2369f49}" ma:sspId="ae61f9b1-e23d-4f49-b3d7-56b991556c4b" ma:termSetId="90662247-c2d7-4c02-8f80-a99fdf3aec79" ma:anchorId="00000000-0000-0000-0000-000000000000" ma:open="false" ma:isKeyword="false">
      <xsd:complexType>
        <xsd:sequence>
          <xsd:element ref="pc:Terms" minOccurs="0" maxOccurs="1"/>
        </xsd:sequence>
      </xsd:complexType>
    </xsd:element>
    <xsd:element name="SISCOR_x0020_Number" ma:index="42" nillable="true" ma:displayName="SISCOR Number" ma:internalName="SISCOR_x0020_Number">
      <xsd:simpleType>
        <xsd:restriction base="dms:Text">
          <xsd:maxLength value="255"/>
        </xsd:restriction>
      </xsd:simpleType>
    </xsd:element>
    <xsd:element name="IDBDocs_x0020_Number" ma:index="43" nillable="true" ma:displayName="IDBDocs Number" ma:internalName="IDBDocs_x0020_Number">
      <xsd:simpleType>
        <xsd:restriction base="dms:Text">
          <xsd:maxLength value="255"/>
        </xsd:restriction>
      </xsd:simpleType>
    </xsd:element>
    <xsd:element name="Migration_x0020_Info" ma:index="44" nillable="true" ma:displayName="Migration Info" ma:internalName="Migration_x0020_Info">
      <xsd:simpleType>
        <xsd:restriction base="dms:Note"/>
      </xsd:simpleType>
    </xsd:element>
    <xsd:element name="Record_x0020_Number" ma:index="45" nillable="true" ma:displayName="Record Number" ma:internalName="Record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ae61f9b1-e23d-4f49-b3d7-56b991556c4b" ContentTypeId="0x010100ACF722E9F6B0B149B0CD8BE2560A6672"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FormUrls xmlns="http://schemas.microsoft.com/sharepoint/v3/contenttype/forms/url">
  <Display>_catalogs/masterpage/ECMForms/OperationsCT/View.aspx</Display>
  <Edit>_catalogs/masterpage/ECMForms/OperationsCT/Edit.aspx</Edit>
</FormUrls>
</file>

<file path=customXml/item6.xml><?xml version="1.0" encoding="utf-8"?>
<p:properties xmlns:p="http://schemas.microsoft.com/office/2006/metadata/properties" xmlns:xsi="http://www.w3.org/2001/XMLSchema-instance" xmlns:pc="http://schemas.microsoft.com/office/infopath/2007/PartnerControls">
  <documentManagement>
    <Access_x0020_to_x0020_Information_x00a0_Policy xmlns="cdc7663a-08f0-4737-9e8c-148ce897a09c">Confidential</Access_x0020_to_x0020_Information_x00a0_Policy>
    <SISCOR_x0020_Number xmlns="cdc7663a-08f0-4737-9e8c-148ce897a09c" xsi:nil="true"/>
    <b26cdb1da78c4bb4b1c1bac2f6ac5911 xmlns="cdc7663a-08f0-4737-9e8c-148ce897a09c">
      <Terms xmlns="http://schemas.microsoft.com/office/infopath/2007/PartnerControls"/>
    </b26cdb1da78c4bb4b1c1bac2f6ac5911>
    <ic46d7e087fd4a108fb86518ca413cc6 xmlns="cdc7663a-08f0-4737-9e8c-148ce897a09c">
      <Terms xmlns="http://schemas.microsoft.com/office/infopath/2007/PartnerControls">
        <TermInfo xmlns="http://schemas.microsoft.com/office/infopath/2007/PartnerControls">
          <TermName xmlns="http://schemas.microsoft.com/office/infopath/2007/PartnerControls">Regional</TermName>
          <TermId xmlns="http://schemas.microsoft.com/office/infopath/2007/PartnerControls">2537a5b7-6d8e-482c-94dc-32c3cc44ff65</TermId>
        </TermInfo>
      </Terms>
    </ic46d7e087fd4a108fb86518ca413cc6>
    <IDBDocs_x0020_Number xmlns="cdc7663a-08f0-4737-9e8c-148ce897a09c" xsi:nil="true"/>
    <Division_x0020_or_x0020_Unit xmlns="cdc7663a-08f0-4737-9e8c-148ce897a09c">SCL/LMK</Division_x0020_or_x0020_Unit>
    <From_x003a_ xmlns="cdc7663a-08f0-4737-9e8c-148ce897a09c" xsi:nil="true"/>
    <Fiscal_x0020_Year_x0020_IDB xmlns="cdc7663a-08f0-4737-9e8c-148ce897a09c">2017</Fiscal_x0020_Year_x0020_IDB>
    <e46fe2894295491da65140ffd2369f49 xmlns="cdc7663a-08f0-4737-9e8c-148ce897a09c">
      <Terms xmlns="http://schemas.microsoft.com/office/infopath/2007/PartnerControls">
        <TermInfo xmlns="http://schemas.microsoft.com/office/infopath/2007/PartnerControls">
          <TermName xmlns="http://schemas.microsoft.com/office/infopath/2007/PartnerControls">Project Preparation, Planning and Design</TermName>
          <TermId xmlns="http://schemas.microsoft.com/office/infopath/2007/PartnerControls">29ca0c72-1fc4-435f-a09c-28585cb5eac9</TermId>
        </TermInfo>
      </Terms>
    </e46fe2894295491da65140ffd2369f49>
    <Other_x0020_Author xmlns="cdc7663a-08f0-4737-9e8c-148ce897a09c" xsi:nil="true"/>
    <Migration_x0020_Info xmlns="cdc7663a-08f0-4737-9e8c-148ce897a09c" xsi:nil="true"/>
    <Approval_x0020_Number xmlns="cdc7663a-08f0-4737-9e8c-148ce897a09c" xsi:nil="true"/>
    <Phase xmlns="cdc7663a-08f0-4737-9e8c-148ce897a09c" xsi:nil="true"/>
    <Document_x0020_Author xmlns="cdc7663a-08f0-4737-9e8c-148ce897a09c">Gaona, Tania Lucia</Document_x0020_Author>
    <b2ec7cfb18674cb8803df6b262e8b107 xmlns="cdc7663a-08f0-4737-9e8c-148ce897a09c">
      <Terms xmlns="http://schemas.microsoft.com/office/infopath/2007/PartnerControls">
        <TermInfo xmlns="http://schemas.microsoft.com/office/infopath/2007/PartnerControls">
          <TermName xmlns="http://schemas.microsoft.com/office/infopath/2007/PartnerControls">LABOR POLICY</TermName>
          <TermId xmlns="http://schemas.microsoft.com/office/infopath/2007/PartnerControls">e71f91eb-7c75-452b-8d19-3a449ce1e247</TermId>
        </TermInfo>
      </Terms>
    </b2ec7cfb18674cb8803df6b262e8b107>
    <Business_x0020_Area xmlns="cdc7663a-08f0-4737-9e8c-148ce897a09c" xsi:nil="true"/>
    <Key_x0020_Document xmlns="cdc7663a-08f0-4737-9e8c-148ce897a09c">false</Key_x0020_Document>
    <Document_x0020_Language_x0020_IDB xmlns="cdc7663a-08f0-4737-9e8c-148ce897a09c" xsi:nil="true"/>
    <Project_x0020_Document_x0020_Type xmlns="cdc7663a-08f0-4737-9e8c-148ce897a09c" xsi:nil="true"/>
    <g511464f9e53401d84b16fa9b379a574 xmlns="cdc7663a-08f0-4737-9e8c-148ce897a09c">
      <Terms xmlns="http://schemas.microsoft.com/office/infopath/2007/PartnerControls"/>
    </g511464f9e53401d84b16fa9b379a574>
    <TaxCatchAll xmlns="cdc7663a-08f0-4737-9e8c-148ce897a09c">
      <Value>117</Value>
      <Value>31</Value>
      <Value>1</Value>
      <Value>21</Value>
    </TaxCatchAll>
    <Operation_x0020_Type xmlns="cdc7663a-08f0-4737-9e8c-148ce897a09c" xsi:nil="true"/>
    <Package_x0020_Code xmlns="cdc7663a-08f0-4737-9e8c-148ce897a09c" xsi:nil="true"/>
    <To_x003a_ xmlns="cdc7663a-08f0-4737-9e8c-148ce897a09c" xsi:nil="true"/>
    <Identifier xmlns="cdc7663a-08f0-4737-9e8c-148ce897a09c" xsi:nil="true"/>
    <Project_x0020_Number xmlns="cdc7663a-08f0-4737-9e8c-148ce897a09c">RG-K1451;</Project_x0020_Number>
    <nddeef1749674d76abdbe4b239a70bc6 xmlns="cdc7663a-08f0-4737-9e8c-148ce897a09c">
      <Terms xmlns="http://schemas.microsoft.com/office/infopath/2007/PartnerControls">
        <TermInfo xmlns="http://schemas.microsoft.com/office/infopath/2007/PartnerControls">
          <TermName xmlns="http://schemas.microsoft.com/office/infopath/2007/PartnerControls">SOCIAL INVESTMENT</TermName>
          <TermId xmlns="http://schemas.microsoft.com/office/infopath/2007/PartnerControls">3f908695-d5b5-49f6-941f-76876b39564f</TermId>
        </TermInfo>
      </Terms>
    </nddeef1749674d76abdbe4b239a70bc6>
    <Record_x0020_Number xmlns="cdc7663a-08f0-4737-9e8c-148ce897a09c">R0000785079</Record_x0020_Number>
    <_dlc_DocId xmlns="cdc7663a-08f0-4737-9e8c-148ce897a09c">EZSHARE-173291442-4</_dlc_DocId>
    <_dlc_DocIdUrl xmlns="cdc7663a-08f0-4737-9e8c-148ce897a09c">
      <Url>https://idbg.sharepoint.com/teams/EZ-RG-ESW/RG-K1451/_layouts/15/DocIdRedir.aspx?ID=EZSHARE-173291442-4</Url>
      <Description>EZSHARE-173291442-4</Description>
    </_dlc_DocIdUrl>
  </documentManagement>
</p:properties>
</file>

<file path=customXml/itemProps1.xml><?xml version="1.0" encoding="utf-8"?>
<ds:datastoreItem xmlns:ds="http://schemas.openxmlformats.org/officeDocument/2006/customXml" ds:itemID="{6510D426-AFEF-458D-9164-97CBF91CBC53}"/>
</file>

<file path=customXml/itemProps2.xml><?xml version="1.0" encoding="utf-8"?>
<ds:datastoreItem xmlns:ds="http://schemas.openxmlformats.org/officeDocument/2006/customXml" ds:itemID="{D0906D9B-E320-43B7-A033-A8DC3EFC6125}"/>
</file>

<file path=customXml/itemProps3.xml><?xml version="1.0" encoding="utf-8"?>
<ds:datastoreItem xmlns:ds="http://schemas.openxmlformats.org/officeDocument/2006/customXml" ds:itemID="{A8A7F03A-1050-41D1-9338-317F6E0A50F5}"/>
</file>

<file path=customXml/itemProps4.xml><?xml version="1.0" encoding="utf-8"?>
<ds:datastoreItem xmlns:ds="http://schemas.openxmlformats.org/officeDocument/2006/customXml" ds:itemID="{73560B6D-379A-442B-837A-F5B11A8BBFE7}"/>
</file>

<file path=customXml/itemProps5.xml><?xml version="1.0" encoding="utf-8"?>
<ds:datastoreItem xmlns:ds="http://schemas.openxmlformats.org/officeDocument/2006/customXml" ds:itemID="{7356D109-1FEC-46C4-85CE-9698FC78B4EA}"/>
</file>

<file path=customXml/itemProps6.xml><?xml version="1.0" encoding="utf-8"?>
<ds:datastoreItem xmlns:ds="http://schemas.openxmlformats.org/officeDocument/2006/customXml" ds:itemID="{2FB67B06-6852-4D12-8623-6DB974D0CE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2</vt:i4>
      </vt:variant>
    </vt:vector>
  </HeadingPairs>
  <TitlesOfParts>
    <vt:vector size="32" baseType="lpstr">
      <vt:lpstr>Sheet1</vt:lpstr>
      <vt:lpstr>act2016</vt:lpstr>
      <vt:lpstr>Sheet2</vt:lpstr>
      <vt:lpstr>Sheet3</vt:lpstr>
      <vt:lpstr>Figure1a_1b</vt:lpstr>
      <vt:lpstr>Figure2</vt:lpstr>
      <vt:lpstr>Figure 3</vt:lpstr>
      <vt:lpstr>Figure 4</vt:lpstr>
      <vt:lpstr>Figure 5</vt:lpstr>
      <vt:lpstr>Figure 6_7_8</vt:lpstr>
      <vt:lpstr>Figure 9</vt:lpstr>
      <vt:lpstr>Figure 10</vt:lpstr>
      <vt:lpstr>Figure 11</vt:lpstr>
      <vt:lpstr>Figure 12</vt:lpstr>
      <vt:lpstr>Figure 13</vt:lpstr>
      <vt:lpstr>Figure 14</vt:lpstr>
      <vt:lpstr>Minimum_JSP</vt:lpstr>
      <vt:lpstr>Figure 15_16_17</vt:lpstr>
      <vt:lpstr>Figure 15_16_17 (2)</vt:lpstr>
      <vt:lpstr>Table1</vt:lpstr>
      <vt:lpstr>Table 2</vt:lpstr>
      <vt:lpstr>Table 3</vt:lpstr>
      <vt:lpstr>Table 4</vt:lpstr>
      <vt:lpstr>Table A.1</vt:lpstr>
      <vt:lpstr>Table A.2</vt:lpstr>
      <vt:lpstr>Table A.3</vt:lpstr>
      <vt:lpstr>Table4</vt:lpstr>
      <vt:lpstr>Sheet5 (2)</vt:lpstr>
      <vt:lpstr>Sheet4</vt:lpstr>
      <vt:lpstr>JSP</vt:lpstr>
      <vt:lpstr>'Table A.1'!M_wage</vt:lpstr>
      <vt:lpstr>Table1!Print_Area</vt:lpstr>
    </vt:vector>
  </TitlesOfParts>
  <Company>Inter-American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IADB</dc:creator>
  <cp:keywords/>
  <cp:lastModifiedBy>IADB</cp:lastModifiedBy>
  <dcterms:created xsi:type="dcterms:W3CDTF">2015-11-18T20:38:18Z</dcterms:created>
  <dcterms:modified xsi:type="dcterms:W3CDTF">2017-06-15T15:30:59Z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0x010100ACF722E9F6B0B149B0CD8BE2560A6672008FCC78E15D97C545984C0590B10B4330</vt:lpwstr>
  </property>
  <property fmtid="{D5CDD505-2E9C-101B-9397-08002B2CF9AE}" pid="3" name="TaxKeyword">
    <vt:lpwstr/>
  </property>
  <property fmtid="{D5CDD505-2E9C-101B-9397-08002B2CF9AE}" pid="4" name="TaxKeywordTaxHTField">
    <vt:lpwstr/>
  </property>
  <property fmtid="{D5CDD505-2E9C-101B-9397-08002B2CF9AE}" pid="5" name="Series Operations IDB">
    <vt:lpwstr/>
  </property>
  <property fmtid="{D5CDD505-2E9C-101B-9397-08002B2CF9AE}" pid="6" name="Sub-Sector">
    <vt:lpwstr>117;#LABOR POLICY|e71f91eb-7c75-452b-8d19-3a449ce1e247</vt:lpwstr>
  </property>
  <property fmtid="{D5CDD505-2E9C-101B-9397-08002B2CF9AE}" pid="7" name="Fund IDB">
    <vt:lpwstr/>
  </property>
  <property fmtid="{D5CDD505-2E9C-101B-9397-08002B2CF9AE}" pid="8" name="Country">
    <vt:lpwstr>21;#Regional|2537a5b7-6d8e-482c-94dc-32c3cc44ff65</vt:lpwstr>
  </property>
  <property fmtid="{D5CDD505-2E9C-101B-9397-08002B2CF9AE}" pid="9" name="Sector IDB">
    <vt:lpwstr>31;#SOCIAL INVESTMENT|3f908695-d5b5-49f6-941f-76876b39564f</vt:lpwstr>
  </property>
  <property fmtid="{D5CDD505-2E9C-101B-9397-08002B2CF9AE}" pid="10" name="Function Operations IDB">
    <vt:lpwstr>1;#Project Preparation, Planning and Design|29ca0c72-1fc4-435f-a09c-28585cb5eac9</vt:lpwstr>
  </property>
  <property fmtid="{D5CDD505-2E9C-101B-9397-08002B2CF9AE}" pid="11" name="_dlc_DocIdItemGuid">
    <vt:lpwstr>a9cbeb5e-7227-4ab1-9074-0c7f8a46bbef</vt:lpwstr>
  </property>
</Properties>
</file>